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1760" activeTab="0"/>
  </bookViews>
  <sheets>
    <sheet name="Khong tính nguon CCT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#REF!</definedName>
    <definedName name="_xlnm.Print_Titles" localSheetId="0">'Khong tính nguon CCTL'!$A:$B,'Khong tính nguon CCTL'!$7:$8</definedName>
  </definedNames>
  <calcPr fullCalcOnLoad="1"/>
</workbook>
</file>

<file path=xl/sharedStrings.xml><?xml version="1.0" encoding="utf-8"?>
<sst xmlns="http://schemas.openxmlformats.org/spreadsheetml/2006/main" count="444" uniqueCount="304">
  <si>
    <t>Nội dung</t>
  </si>
  <si>
    <t xml:space="preserve"> - Kinh phí thường xuyên</t>
  </si>
  <si>
    <t xml:space="preserve"> - Kinh phí tiết kiệm 10% để thực hiện cải cách tiền lương</t>
  </si>
  <si>
    <t xml:space="preserve"> - Kinh phí không thường xuyên</t>
  </si>
  <si>
    <t>ỦY BAN NHÂN DÂN QUẬN 8</t>
  </si>
  <si>
    <t>STT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</si>
  <si>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</si>
  <si>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</si>
  <si>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</si>
  <si>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</si>
  <si>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</si>
  <si>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</si>
  <si>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</si>
  <si>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</si>
  <si>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Số phí, lệ phí nộp NSNN</t>
  </si>
  <si>
    <t>II</t>
  </si>
  <si>
    <t>Dự toán chi ngân sách nhà nước</t>
  </si>
  <si>
    <t>Chi sự nghiệp giáo dục, đào tạo, dạy nghề</t>
  </si>
  <si>
    <t>3.1</t>
  </si>
  <si>
    <t>Kinh phí nhiệm vụ thường xuyên</t>
  </si>
  <si>
    <t>Kinh phí nhiệm vụ không thường xuyên</t>
  </si>
  <si>
    <t>3.2</t>
  </si>
  <si>
    <t>Chi quản lý hành chính</t>
  </si>
  <si>
    <t>2.1</t>
  </si>
  <si>
    <t>2.2</t>
  </si>
  <si>
    <t>Chi sự nghiệp y tế, dân số và gia đình</t>
  </si>
  <si>
    <t>Chi bảo đảm xã hội</t>
  </si>
  <si>
    <t>4.1</t>
  </si>
  <si>
    <t>4.2</t>
  </si>
  <si>
    <t>5.1</t>
  </si>
  <si>
    <t>5.2</t>
  </si>
  <si>
    <t>Chi sự nghiệp kinh tế</t>
  </si>
  <si>
    <t>6.1</t>
  </si>
  <si>
    <t>6.2</t>
  </si>
  <si>
    <t>Chi sự nghiệp bảo vệ môi trường</t>
  </si>
  <si>
    <t>Chi sự nghiệp văn hóa thông tin</t>
  </si>
  <si>
    <t>7.1</t>
  </si>
  <si>
    <t>7.2</t>
  </si>
  <si>
    <t>8.1</t>
  </si>
  <si>
    <t>8.2</t>
  </si>
  <si>
    <t>Chi sự nghiệp thể dục thể thao</t>
  </si>
  <si>
    <t>A</t>
  </si>
  <si>
    <t>B</t>
  </si>
  <si>
    <t>1</t>
  </si>
  <si>
    <t>2</t>
  </si>
  <si>
    <t>3</t>
  </si>
  <si>
    <t xml:space="preserve"> - Nguồn cải cách tiền lương của đơn vị</t>
  </si>
  <si>
    <t>9.1</t>
  </si>
  <si>
    <t>9.2</t>
  </si>
  <si>
    <t>10.1</t>
  </si>
  <si>
    <t>10.2</t>
  </si>
  <si>
    <t>Ban Chỉ huy Quân sự Quận 8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</si>
  <si>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</si>
  <si>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</si>
  <si>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</si>
  <si>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</si>
  <si>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</si>
  <si>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</si>
  <si>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</si>
  <si>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</si>
  <si>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</si>
  <si>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</si>
  <si>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</si>
  <si>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</si>
  <si>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</si>
  <si>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</si>
  <si>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</si>
  <si>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</si>
  <si>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</si>
  <si>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</si>
  <si>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</si>
  <si>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</si>
  <si>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</si>
  <si>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</si>
  <si>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</si>
  <si>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</si>
  <si>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</si>
  <si>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</si>
  <si>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</si>
  <si>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</si>
  <si>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</si>
  <si>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</si>
  <si>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</si>
  <si>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40</t>
  </si>
  <si>
    <t>41</t>
  </si>
  <si>
    <t>Văn phòng UBND</t>
  </si>
  <si>
    <t>Trung tâm Văn hóa - Thể thao</t>
  </si>
  <si>
    <t>Nhà Thiếu nhi</t>
  </si>
  <si>
    <t>Phòng Kinh tế</t>
  </si>
  <si>
    <t>Phòng Quản lý đô thị</t>
  </si>
  <si>
    <t>Phòng Tài nguyên và Môi trường</t>
  </si>
  <si>
    <t>Phòng Văn hóa và Thông tin</t>
  </si>
  <si>
    <t>Phòng Lao động- Thương binh và Xã hội</t>
  </si>
  <si>
    <t>Phòng Tư pháp</t>
  </si>
  <si>
    <t>Phòng Nội vụ</t>
  </si>
  <si>
    <t>Phòng Giáo dục và Đào tạo</t>
  </si>
  <si>
    <t>Phòng Y tế</t>
  </si>
  <si>
    <t>Lệ phí hộ tịch</t>
  </si>
  <si>
    <t>Lệ phí đăng ký kinh doanh</t>
  </si>
  <si>
    <t>Lệ phí cấp phép xây dựng</t>
  </si>
  <si>
    <t xml:space="preserve">Phí chứng thực </t>
  </si>
  <si>
    <t>Phí khai thác, sử dụng thông tin cơ sở dữ liệu hộ tịch</t>
  </si>
  <si>
    <t>Quận Đoàn 8</t>
  </si>
  <si>
    <t>Hội Liên Hiệp Phụ nữ Quận 8</t>
  </si>
  <si>
    <t>Hội Cựu Chiến binh Quận 8</t>
  </si>
  <si>
    <t>Hội Chữ thập đỏ Quận 8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</si>
  <si>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</si>
  <si>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</si>
  <si>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</si>
  <si>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</si>
  <si>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</si>
  <si>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</si>
  <si>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</si>
  <si>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</si>
  <si>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</si>
  <si>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</si>
  <si>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</si>
  <si>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</si>
  <si>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Ủy ban nhân dân Phường 1</t>
  </si>
  <si>
    <t>Ủy ban nhân dân Phường 2</t>
  </si>
  <si>
    <t>Ủy ban nhân dân Phường 3</t>
  </si>
  <si>
    <t>Ủy ban nhân dân Phường 4</t>
  </si>
  <si>
    <t>Ủy ban nhân dân Phường 5</t>
  </si>
  <si>
    <t>Ủy ban nhân dân Phường 6</t>
  </si>
  <si>
    <t>Ủy ban nhân dân Phường 7</t>
  </si>
  <si>
    <t>Ủy ban nhân dân Phường 8</t>
  </si>
  <si>
    <t>Ủy ban nhân dân Phường 9</t>
  </si>
  <si>
    <t>Ủy ban nhân dân Phường 10</t>
  </si>
  <si>
    <t>Ủy ban nhân dân Phường 11</t>
  </si>
  <si>
    <t>Ủy ban nhân dân Phường 12</t>
  </si>
  <si>
    <t>Ủy ban nhân dân Phường 13</t>
  </si>
  <si>
    <t>Ủy ban nhân dân Phường 14</t>
  </si>
  <si>
    <t>Ủy ban nhân dân Phường 15</t>
  </si>
  <si>
    <t>Ủy ban nhân dân Phường 16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</si>
  <si>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</si>
  <si>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</si>
  <si>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</si>
  <si>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</si>
  <si>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</si>
  <si>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</si>
  <si>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</si>
  <si>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</si>
  <si>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</si>
  <si>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</si>
  <si>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</si>
  <si>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</si>
  <si>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</si>
  <si>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</si>
  <si>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</si>
  <si>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</si>
  <si>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</si>
  <si>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</si>
  <si>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</si>
  <si>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</si>
  <si>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</si>
  <si>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</si>
  <si>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</si>
  <si>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</si>
  <si>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</si>
  <si>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</si>
  <si>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</si>
  <si>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</si>
  <si>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</si>
  <si>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</si>
  <si>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</si>
  <si>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</si>
  <si>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</si>
  <si>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</si>
  <si>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</si>
  <si>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</si>
  <si>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Trường Mầm non Vườn Hồng</t>
  </si>
  <si>
    <t>Trường Mầm non Việt Nhi</t>
  </si>
  <si>
    <t>Trường Mầm non Bình Minh</t>
  </si>
  <si>
    <t>Trường Mầm non Tuổi Hoa</t>
  </si>
  <si>
    <t>Trường Mầm non Tuổi Thơ</t>
  </si>
  <si>
    <t>Trường Mầm non 19/5</t>
  </si>
  <si>
    <t>Trường Mầm non Tuổi Ngọc</t>
  </si>
  <si>
    <t>Trường Mầm non Thỏ Ngọc</t>
  </si>
  <si>
    <t>Trường Mầm non Vành Khuyên</t>
  </si>
  <si>
    <t>Trường Mầm non Vàng Anh</t>
  </si>
  <si>
    <t>Trường Mầm non Nắng Mai</t>
  </si>
  <si>
    <t>Trường Mầm non Sơn Ca</t>
  </si>
  <si>
    <t>Trường Mầm non Họa Mi</t>
  </si>
  <si>
    <t>Trường Mầm non Kim Đồng</t>
  </si>
  <si>
    <t>Trường Mầm non Bông Hồng</t>
  </si>
  <si>
    <t>Trường Mầm non Bé Ngoan</t>
  </si>
  <si>
    <t>Trường Mầm non Hoa Phượng</t>
  </si>
  <si>
    <t>Trường Mầm non Bông Sen</t>
  </si>
  <si>
    <t>Trường Tiểu học Nguyễn Trực</t>
  </si>
  <si>
    <t>Trường Tiểu học Rạch Ông</t>
  </si>
  <si>
    <t>Trường Tiểu học Âu Dương Lân</t>
  </si>
  <si>
    <t>Trường Tiểu học Vàm Cỏ Đông</t>
  </si>
  <si>
    <t>Trường Tiểu học Thái Hưng</t>
  </si>
  <si>
    <t>Trường Tiểu học Hoàng Minh Đạo</t>
  </si>
  <si>
    <t>Trường Tiểu học Bông Sao</t>
  </si>
  <si>
    <t xml:space="preserve">Trường Tiểu học Phan Đăng Lưu </t>
  </si>
  <si>
    <t>Trường Tiểu học Bùi Minh Trực</t>
  </si>
  <si>
    <t>Trường Tiểu học Nguyễn Trung Ngạn</t>
  </si>
  <si>
    <t>Trường Tiểu học An Phong</t>
  </si>
  <si>
    <t>Trường Tiểu học Trần Danh Lâm</t>
  </si>
  <si>
    <t>Trường Tiểu học Lý Nhân Tông</t>
  </si>
  <si>
    <t>Trường Tiểu học Hưng Phú</t>
  </si>
  <si>
    <t>Trường Tiểu học Lý Thái Tổ</t>
  </si>
  <si>
    <t>Trường Tiểu học Tuy Lý Vương</t>
  </si>
  <si>
    <t>Trường Tiểu học Trần Nguyên Hãn</t>
  </si>
  <si>
    <t>Trường Tiểu học Hồng Đức</t>
  </si>
  <si>
    <t>Trường Tiểu học Nguyễn Nhược Thị</t>
  </si>
  <si>
    <t>Trường Tiểu học Lưu Hữu Phước</t>
  </si>
  <si>
    <t xml:space="preserve">Trường Tiểu học Nguyễn Công Trứ </t>
  </si>
  <si>
    <t>Trường Hy Vọng</t>
  </si>
  <si>
    <t>Trường THCS Dương Bá Trạc</t>
  </si>
  <si>
    <t>Trường THCS Khánh Bình</t>
  </si>
  <si>
    <t>Trường THCS Chánh Hưng</t>
  </si>
  <si>
    <t>Trường THCS Sương Nguyệt Anh</t>
  </si>
  <si>
    <t>Trường THCS Phan Đăng Lưu</t>
  </si>
  <si>
    <t>Trường THCS Tùng Thiện Vương</t>
  </si>
  <si>
    <t>Trường THCS Lê Lai</t>
  </si>
  <si>
    <t>Trường THCS Trần Danh Ninh</t>
  </si>
  <si>
    <t>Trường THCS Bình An</t>
  </si>
  <si>
    <t>Trường THCS Bình Đông</t>
  </si>
  <si>
    <t>Trường THCS Lý Thánh Tông</t>
  </si>
  <si>
    <t>Trường THCS Phú Lợi</t>
  </si>
  <si>
    <t>91</t>
  </si>
  <si>
    <t>92</t>
  </si>
  <si>
    <t>93</t>
  </si>
  <si>
    <t>94</t>
  </si>
  <si>
    <t>95</t>
  </si>
  <si>
    <t>96</t>
  </si>
  <si>
    <t>97</t>
  </si>
  <si>
    <t>Kinh phí thực hiện chế độ tự chủ</t>
  </si>
  <si>
    <t>Kinh phí không thực hiện chế độ tự chủ</t>
  </si>
  <si>
    <t>Chi quốc phòng</t>
  </si>
  <si>
    <t>Chi an ninh và trật tự</t>
  </si>
  <si>
    <t>Hội Khuyến học</t>
  </si>
  <si>
    <t>Hội Luật gia</t>
  </si>
  <si>
    <t>Hội Đông y</t>
  </si>
  <si>
    <t>Hội Cựu Thanh niên xung phong</t>
  </si>
  <si>
    <t>Hội Cựu Giáo chức</t>
  </si>
  <si>
    <t>Hội Người mù</t>
  </si>
  <si>
    <t>61</t>
  </si>
  <si>
    <t>Thanh Tra</t>
  </si>
  <si>
    <t>Công an Quận 8</t>
  </si>
  <si>
    <t>BQL chợ Phạm Thế Hiển</t>
  </si>
  <si>
    <t>Chương: 599</t>
  </si>
  <si>
    <t>Phòng Tài chính- Kế hoạch</t>
  </si>
  <si>
    <t>Lệ phí cấp giấy chứng nhận quyền sử dụng đất, quyền sở hữu nhà, tài sản gắn liền với đất</t>
  </si>
  <si>
    <t>Phí thẩm định điều kiện, tiêu chuẩn ngành nghề thuộc lĩnh vực công nghiệp, thương mại, xây dựng (kinh doanh sản phẩm thuốc lá;sản xuất-kinh doanh rượu)</t>
  </si>
  <si>
    <t>36</t>
  </si>
  <si>
    <t>37</t>
  </si>
  <si>
    <t>38</t>
  </si>
  <si>
    <t>39</t>
  </si>
  <si>
    <t>98</t>
  </si>
  <si>
    <t>99</t>
  </si>
  <si>
    <t>III</t>
  </si>
  <si>
    <t>Nguồn ngân sách nhà nước</t>
  </si>
  <si>
    <t>ĐV: 1.000 đồng</t>
  </si>
  <si>
    <t>Mã số đơn vị sử dụng NSNN</t>
  </si>
  <si>
    <t>Mã số Kho bạc Nhà nước nơi giao dịch</t>
  </si>
  <si>
    <t>0116</t>
  </si>
  <si>
    <t>1042894</t>
  </si>
  <si>
    <t>1020998</t>
  </si>
  <si>
    <t>1072245</t>
  </si>
  <si>
    <t>1020530</t>
  </si>
  <si>
    <t>1007200</t>
  </si>
  <si>
    <t>1120794</t>
  </si>
  <si>
    <t>1020996</t>
  </si>
  <si>
    <t>1042892</t>
  </si>
  <si>
    <t>1041021</t>
  </si>
  <si>
    <t>1020544</t>
  </si>
  <si>
    <t>1047953</t>
  </si>
  <si>
    <t>1072244</t>
  </si>
  <si>
    <t>1072247</t>
  </si>
  <si>
    <t>1020543</t>
  </si>
  <si>
    <t>1020523</t>
  </si>
  <si>
    <t>1072838</t>
  </si>
  <si>
    <t>1006947</t>
  </si>
  <si>
    <t>1072837</t>
  </si>
  <si>
    <t>1072839</t>
  </si>
  <si>
    <t>1020529</t>
  </si>
  <si>
    <t>1044182</t>
  </si>
  <si>
    <t>1072246</t>
  </si>
  <si>
    <t>Phí thẩm định đủ điều kiện vệ sinh an toàn thực phẩm</t>
  </si>
  <si>
    <t>Lệ phí địa chính</t>
  </si>
  <si>
    <t>4</t>
  </si>
  <si>
    <t>Lệ phí cấp giấy chứng nhận đăng ký kinh doanh</t>
  </si>
  <si>
    <t>Lệ phí cấp GCN đủ điều kiện cửa hàng bán lẻ LPG chai</t>
  </si>
  <si>
    <t>Ban Bồi thường Giải phóng mặt bằng</t>
  </si>
  <si>
    <t>Ban Quản lý dự án đầu tư xây dựng khu vực</t>
  </si>
  <si>
    <t>100</t>
  </si>
  <si>
    <t>101</t>
  </si>
  <si>
    <t>3004662</t>
  </si>
  <si>
    <t>Trung tâm Y tế</t>
  </si>
  <si>
    <t>102</t>
  </si>
  <si>
    <t xml:space="preserve"> </t>
  </si>
  <si>
    <t>1004287</t>
  </si>
  <si>
    <t xml:space="preserve">DỰ TOÁN THU, CHI NGÂN SÁCH NHÀ NƯỚC ĐƯỢC GIAO VÀ PHÂN BỔ CHO CÁC ĐƠN VỊ TRỰC THUỘC NĂM 2023 </t>
  </si>
  <si>
    <t>Biểu số 1</t>
  </si>
  <si>
    <t>Tổng số được giao</t>
  </si>
  <si>
    <t>Tổng số đã phân bổ</t>
  </si>
  <si>
    <t xml:space="preserve"> - Chi thu nhập theo Nghị quyết số 27/2022/HĐND</t>
  </si>
  <si>
    <t xml:space="preserve">Ủy ban Mặt trận Tổ quốc Việt Nam </t>
  </si>
  <si>
    <t>Quận 8</t>
  </si>
  <si>
    <t xml:space="preserve">Trung tâm Giáo dục Nghề nghiệp-Giáo dục Thường xuyên </t>
  </si>
  <si>
    <t>(Ban hành kèm theo Quyết định số   9841/QĐ-UBND ngày   30  tháng 12 năm 2022 của Ủy ban nhân dân Quận 8)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</si>
</sst>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\ _F_t_-;\-* #,##0\ _F_t_-;_-* &quot;-&quot;\ _F_t_-;_-@_-"/>
    <numFmt numFmtId="166" formatCode="_-* #,##0.00\ _F_t_-;\-* #,##0.00\ _F_t_-;_-* &quot;-&quot;??\ _F_t_-;_-@_-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\&quot;#,##0.00;[Red]&quot;\&quot;\-#,##0.00"/>
    <numFmt numFmtId="171" formatCode="&quot;\&quot;#,##0;[Red]&quot;\&quot;\-#,##0"/>
    <numFmt numFmtId="172" formatCode="_-* #,##0_-;\-* #,##0_-;_-* &quot;-&quot;??_-;_-@_-"/>
  </numFmts>
  <fonts count="10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VNI-Times"/>
      <family val="0"/>
    </font>
    <font>
      <sz val="10"/>
      <name val="MS Sans Serif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I-Helve-Condense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5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9.5"/>
      <color indexed="9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i/>
      <sz val="10"/>
      <color rgb="FF0000FF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9.5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0000FF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9.5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i/>
      <sz val="10"/>
      <color rgb="FFC00000"/>
      <name val="Times New Roman"/>
      <family val="1"/>
    </font>
    <font>
      <b/>
      <sz val="10"/>
      <color theme="1" tint="0.04998999834060669"/>
      <name val="Times New Roman"/>
      <family val="1"/>
    </font>
    <font>
      <b/>
      <i/>
      <sz val="10"/>
      <color theme="1" tint="0.04998999834060669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49" fontId="2" fillId="0" borderId="0">
      <alignment vertical="center"/>
      <protection/>
    </xf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12" fillId="0" borderId="0">
      <alignment/>
      <protection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>
      <alignment/>
      <protection/>
    </xf>
  </cellStyleXfs>
  <cellXfs count="142">
    <xf numFmtId="0" fontId="0" fillId="0" borderId="0" xfId="0" applyAlignment="1">
      <alignment/>
    </xf>
    <xf numFmtId="0" fontId="5" fillId="0" borderId="10" xfId="106" applyFont="1" applyFill="1" applyBorder="1" applyAlignment="1">
      <alignment horizontal="center"/>
      <protection/>
    </xf>
    <xf numFmtId="0" fontId="6" fillId="0" borderId="10" xfId="95" applyFont="1" applyFill="1" applyBorder="1" applyAlignment="1">
      <alignment vertical="top"/>
      <protection/>
    </xf>
    <xf numFmtId="0" fontId="5" fillId="0" borderId="10" xfId="95" applyFont="1" applyFill="1" applyBorder="1" applyAlignment="1">
      <alignment vertical="top"/>
      <protection/>
    </xf>
    <xf numFmtId="0" fontId="5" fillId="0" borderId="0" xfId="106" applyFont="1" applyFill="1">
      <alignment/>
      <protection/>
    </xf>
    <xf numFmtId="3" fontId="78" fillId="0" borderId="10" xfId="95" applyNumberFormat="1" applyFont="1" applyFill="1" applyBorder="1" applyAlignment="1">
      <alignment vertical="top"/>
      <protection/>
    </xf>
    <xf numFmtId="3" fontId="79" fillId="0" borderId="10" xfId="95" applyNumberFormat="1" applyFont="1" applyFill="1" applyBorder="1" applyAlignment="1" quotePrefix="1">
      <alignment vertical="top"/>
      <protection/>
    </xf>
    <xf numFmtId="3" fontId="80" fillId="0" borderId="10" xfId="95" applyNumberFormat="1" applyFont="1" applyFill="1" applyBorder="1" applyAlignment="1">
      <alignment vertical="top"/>
      <protection/>
    </xf>
    <xf numFmtId="0" fontId="78" fillId="0" borderId="0" xfId="106" applyFont="1" applyFill="1">
      <alignment/>
      <protection/>
    </xf>
    <xf numFmtId="3" fontId="81" fillId="0" borderId="10" xfId="95" applyNumberFormat="1" applyFont="1" applyFill="1" applyBorder="1" applyAlignment="1">
      <alignment vertical="top"/>
      <protection/>
    </xf>
    <xf numFmtId="0" fontId="6" fillId="0" borderId="10" xfId="106" applyFont="1" applyFill="1" applyBorder="1" applyAlignment="1">
      <alignment horizontal="center"/>
      <protection/>
    </xf>
    <xf numFmtId="3" fontId="82" fillId="0" borderId="10" xfId="95" applyNumberFormat="1" applyFont="1" applyFill="1" applyBorder="1" applyAlignment="1">
      <alignment vertical="top"/>
      <protection/>
    </xf>
    <xf numFmtId="3" fontId="83" fillId="0" borderId="10" xfId="95" applyNumberFormat="1" applyFont="1" applyFill="1" applyBorder="1" applyAlignment="1">
      <alignment vertical="top"/>
      <protection/>
    </xf>
    <xf numFmtId="3" fontId="82" fillId="0" borderId="10" xfId="95" applyNumberFormat="1" applyFont="1" applyFill="1" applyBorder="1" applyAlignment="1" quotePrefix="1">
      <alignment vertical="top"/>
      <protection/>
    </xf>
    <xf numFmtId="0" fontId="83" fillId="0" borderId="0" xfId="106" applyFont="1" applyFill="1">
      <alignment/>
      <protection/>
    </xf>
    <xf numFmtId="0" fontId="5" fillId="0" borderId="10" xfId="106" applyFont="1" applyFill="1" applyBorder="1">
      <alignment/>
      <protection/>
    </xf>
    <xf numFmtId="3" fontId="82" fillId="0" borderId="10" xfId="95" applyNumberFormat="1" applyFont="1" applyFill="1" applyBorder="1" applyAlignment="1">
      <alignment horizontal="right" vertical="top"/>
      <protection/>
    </xf>
    <xf numFmtId="0" fontId="83" fillId="0" borderId="10" xfId="106" applyFont="1" applyFill="1" applyBorder="1" applyAlignment="1">
      <alignment horizontal="center"/>
      <protection/>
    </xf>
    <xf numFmtId="0" fontId="83" fillId="0" borderId="10" xfId="95" applyFont="1" applyFill="1" applyBorder="1" applyAlignment="1">
      <alignment vertical="top"/>
      <protection/>
    </xf>
    <xf numFmtId="3" fontId="5" fillId="0" borderId="10" xfId="95" applyNumberFormat="1" applyFont="1" applyFill="1" applyBorder="1" applyAlignment="1">
      <alignment vertical="top"/>
      <protection/>
    </xf>
    <xf numFmtId="0" fontId="83" fillId="0" borderId="10" xfId="0" applyFont="1" applyFill="1" applyBorder="1" applyAlignment="1">
      <alignment horizontal="left" vertical="center" wrapText="1"/>
    </xf>
    <xf numFmtId="3" fontId="6" fillId="0" borderId="10" xfId="95" applyNumberFormat="1" applyFont="1" applyFill="1" applyBorder="1" applyAlignment="1" quotePrefix="1">
      <alignment vertical="top"/>
      <protection/>
    </xf>
    <xf numFmtId="0" fontId="6" fillId="0" borderId="10" xfId="106" applyFont="1" applyFill="1" applyBorder="1">
      <alignment/>
      <protection/>
    </xf>
    <xf numFmtId="0" fontId="6" fillId="0" borderId="0" xfId="106" applyFont="1" applyFill="1">
      <alignment/>
      <protection/>
    </xf>
    <xf numFmtId="0" fontId="78" fillId="0" borderId="10" xfId="95" applyFont="1" applyFill="1" applyBorder="1" applyAlignment="1">
      <alignment vertical="top"/>
      <protection/>
    </xf>
    <xf numFmtId="0" fontId="81" fillId="0" borderId="10" xfId="106" applyFont="1" applyFill="1" applyBorder="1" applyAlignment="1">
      <alignment horizontal="center"/>
      <protection/>
    </xf>
    <xf numFmtId="0" fontId="81" fillId="0" borderId="10" xfId="95" applyFont="1" applyFill="1" applyBorder="1" applyAlignment="1">
      <alignment vertical="top"/>
      <protection/>
    </xf>
    <xf numFmtId="0" fontId="81" fillId="0" borderId="10" xfId="106" applyFont="1" applyFill="1" applyBorder="1">
      <alignment/>
      <protection/>
    </xf>
    <xf numFmtId="3" fontId="4" fillId="0" borderId="10" xfId="95" applyNumberFormat="1" applyFont="1" applyFill="1" applyBorder="1" applyAlignment="1">
      <alignment vertical="top"/>
      <protection/>
    </xf>
    <xf numFmtId="3" fontId="81" fillId="0" borderId="10" xfId="106" applyNumberFormat="1" applyFont="1" applyFill="1" applyBorder="1">
      <alignment/>
      <protection/>
    </xf>
    <xf numFmtId="0" fontId="81" fillId="0" borderId="0" xfId="106" applyFont="1" applyFill="1">
      <alignment/>
      <protection/>
    </xf>
    <xf numFmtId="0" fontId="78" fillId="0" borderId="10" xfId="106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vertical="top"/>
      <protection/>
    </xf>
    <xf numFmtId="0" fontId="80" fillId="0" borderId="10" xfId="106" applyFont="1" applyFill="1" applyBorder="1" applyAlignment="1">
      <alignment horizontal="center"/>
      <protection/>
    </xf>
    <xf numFmtId="0" fontId="80" fillId="0" borderId="10" xfId="95" applyFont="1" applyFill="1" applyBorder="1" applyAlignment="1">
      <alignment horizontal="left" vertical="top" wrapText="1"/>
      <protection/>
    </xf>
    <xf numFmtId="0" fontId="80" fillId="0" borderId="10" xfId="106" applyFont="1" applyFill="1" applyBorder="1">
      <alignment/>
      <protection/>
    </xf>
    <xf numFmtId="3" fontId="80" fillId="0" borderId="10" xfId="95" applyNumberFormat="1" applyFont="1" applyFill="1" applyBorder="1" applyAlignment="1">
      <alignment horizontal="right" vertical="top"/>
      <protection/>
    </xf>
    <xf numFmtId="0" fontId="80" fillId="0" borderId="0" xfId="106" applyFont="1" applyFill="1">
      <alignment/>
      <protection/>
    </xf>
    <xf numFmtId="0" fontId="78" fillId="0" borderId="10" xfId="106" applyFont="1" applyFill="1" applyBorder="1">
      <alignment/>
      <protection/>
    </xf>
    <xf numFmtId="3" fontId="78" fillId="0" borderId="10" xfId="106" applyNumberFormat="1" applyFont="1" applyFill="1" applyBorder="1">
      <alignment/>
      <protection/>
    </xf>
    <xf numFmtId="3" fontId="4" fillId="0" borderId="10" xfId="106" applyNumberFormat="1" applyFont="1" applyFill="1" applyBorder="1">
      <alignment/>
      <protection/>
    </xf>
    <xf numFmtId="3" fontId="83" fillId="0" borderId="10" xfId="95" applyNumberFormat="1" applyFont="1" applyFill="1" applyBorder="1" applyAlignment="1">
      <alignment horizontal="right" vertical="top"/>
      <protection/>
    </xf>
    <xf numFmtId="3" fontId="4" fillId="0" borderId="10" xfId="95" applyNumberFormat="1" applyFont="1" applyFill="1" applyBorder="1" applyAlignment="1">
      <alignment horizontal="right" vertical="top"/>
      <protection/>
    </xf>
    <xf numFmtId="0" fontId="4" fillId="0" borderId="10" xfId="106" applyFont="1" applyFill="1" applyBorder="1" applyAlignment="1">
      <alignment horizontal="center"/>
      <protection/>
    </xf>
    <xf numFmtId="0" fontId="4" fillId="0" borderId="10" xfId="95" applyFont="1" applyFill="1" applyBorder="1" applyAlignment="1">
      <alignment horizontal="left" vertical="top"/>
      <protection/>
    </xf>
    <xf numFmtId="0" fontId="4" fillId="0" borderId="10" xfId="106" applyFont="1" applyFill="1" applyBorder="1">
      <alignment/>
      <protection/>
    </xf>
    <xf numFmtId="0" fontId="4" fillId="0" borderId="0" xfId="106" applyFont="1" applyFill="1">
      <alignment/>
      <protection/>
    </xf>
    <xf numFmtId="0" fontId="83" fillId="0" borderId="10" xfId="106" applyFont="1" applyFill="1" applyBorder="1">
      <alignment/>
      <protection/>
    </xf>
    <xf numFmtId="3" fontId="81" fillId="0" borderId="10" xfId="95" applyNumberFormat="1" applyFont="1" applyFill="1" applyBorder="1" applyAlignment="1">
      <alignment horizontal="right" vertical="top"/>
      <protection/>
    </xf>
    <xf numFmtId="0" fontId="84" fillId="0" borderId="10" xfId="95" applyFont="1" applyFill="1" applyBorder="1" applyAlignment="1">
      <alignment horizontal="left" vertical="top" wrapText="1"/>
      <protection/>
    </xf>
    <xf numFmtId="0" fontId="85" fillId="0" borderId="0" xfId="106" applyFont="1" applyFill="1" applyAlignment="1">
      <alignment horizontal="right"/>
      <protection/>
    </xf>
    <xf numFmtId="0" fontId="17" fillId="0" borderId="0" xfId="106" applyFont="1" applyFill="1" applyAlignment="1">
      <alignment/>
      <protection/>
    </xf>
    <xf numFmtId="0" fontId="86" fillId="0" borderId="0" xfId="106" applyFont="1" applyFill="1" applyAlignment="1">
      <alignment horizontal="right"/>
      <protection/>
    </xf>
    <xf numFmtId="0" fontId="17" fillId="0" borderId="0" xfId="106" applyFont="1" applyFill="1" applyAlignment="1">
      <alignment horizontal="right"/>
      <protection/>
    </xf>
    <xf numFmtId="0" fontId="87" fillId="0" borderId="10" xfId="0" applyFont="1" applyFill="1" applyBorder="1" applyAlignment="1">
      <alignment horizontal="left" vertical="center" wrapText="1"/>
    </xf>
    <xf numFmtId="0" fontId="18" fillId="0" borderId="0" xfId="106" applyFont="1" applyFill="1" applyAlignment="1">
      <alignment/>
      <protection/>
    </xf>
    <xf numFmtId="0" fontId="87" fillId="0" borderId="0" xfId="106" applyFont="1" applyFill="1" applyAlignment="1">
      <alignment horizontal="centerContinuous"/>
      <protection/>
    </xf>
    <xf numFmtId="3" fontId="87" fillId="0" borderId="0" xfId="106" applyNumberFormat="1" applyFont="1" applyFill="1" applyAlignment="1">
      <alignment horizontal="right"/>
      <protection/>
    </xf>
    <xf numFmtId="0" fontId="87" fillId="0" borderId="0" xfId="106" applyFont="1" applyFill="1" applyAlignment="1">
      <alignment horizontal="right"/>
      <protection/>
    </xf>
    <xf numFmtId="0" fontId="87" fillId="0" borderId="0" xfId="106" applyFont="1" applyFill="1" applyAlignment="1">
      <alignment/>
      <protection/>
    </xf>
    <xf numFmtId="0" fontId="88" fillId="0" borderId="0" xfId="106" applyFont="1" applyFill="1">
      <alignment/>
      <protection/>
    </xf>
    <xf numFmtId="0" fontId="89" fillId="0" borderId="11" xfId="106" applyFont="1" applyFill="1" applyBorder="1" applyAlignment="1">
      <alignment horizontal="center" vertical="top" wrapText="1"/>
      <protection/>
    </xf>
    <xf numFmtId="0" fontId="89" fillId="0" borderId="11" xfId="106" applyFont="1" applyFill="1" applyBorder="1" applyAlignment="1">
      <alignment horizontal="center"/>
      <protection/>
    </xf>
    <xf numFmtId="0" fontId="19" fillId="0" borderId="11" xfId="106" applyFont="1" applyFill="1" applyBorder="1" applyAlignment="1">
      <alignment horizontal="center" vertical="top" wrapText="1"/>
      <protection/>
    </xf>
    <xf numFmtId="0" fontId="19" fillId="0" borderId="0" xfId="106" applyFont="1" applyFill="1" applyAlignment="1">
      <alignment horizontal="center"/>
      <protection/>
    </xf>
    <xf numFmtId="0" fontId="90" fillId="0" borderId="0" xfId="106" applyFont="1" applyFill="1" applyAlignment="1">
      <alignment/>
      <protection/>
    </xf>
    <xf numFmtId="0" fontId="20" fillId="0" borderId="0" xfId="106" applyFont="1" applyFill="1" applyAlignment="1">
      <alignment/>
      <protection/>
    </xf>
    <xf numFmtId="0" fontId="91" fillId="0" borderId="0" xfId="106" applyFont="1" applyFill="1" applyAlignment="1">
      <alignment horizontal="right"/>
      <protection/>
    </xf>
    <xf numFmtId="0" fontId="20" fillId="0" borderId="0" xfId="106" applyFont="1" applyFill="1" applyAlignment="1">
      <alignment horizontal="right"/>
      <protection/>
    </xf>
    <xf numFmtId="0" fontId="92" fillId="0" borderId="0" xfId="106" applyFont="1" applyFill="1" applyAlignment="1">
      <alignment/>
      <protection/>
    </xf>
    <xf numFmtId="0" fontId="92" fillId="0" borderId="0" xfId="106" applyFont="1" applyFill="1" applyAlignment="1">
      <alignment horizontal="centerContinuous"/>
      <protection/>
    </xf>
    <xf numFmtId="0" fontId="93" fillId="0" borderId="0" xfId="106" applyFont="1" applyFill="1" applyAlignment="1">
      <alignment horizontal="centerContinuous"/>
      <protection/>
    </xf>
    <xf numFmtId="0" fontId="93" fillId="0" borderId="0" xfId="106" applyFont="1" applyFill="1" applyAlignment="1">
      <alignment/>
      <protection/>
    </xf>
    <xf numFmtId="0" fontId="94" fillId="0" borderId="0" xfId="106" applyFont="1" applyFill="1" applyAlignment="1">
      <alignment/>
      <protection/>
    </xf>
    <xf numFmtId="3" fontId="81" fillId="0" borderId="10" xfId="106" applyNumberFormat="1" applyFont="1" applyFill="1" applyBorder="1" applyAlignment="1">
      <alignment horizontal="right"/>
      <protection/>
    </xf>
    <xf numFmtId="0" fontId="95" fillId="0" borderId="10" xfId="106" applyFont="1" applyFill="1" applyBorder="1">
      <alignment/>
      <protection/>
    </xf>
    <xf numFmtId="0" fontId="6" fillId="0" borderId="10" xfId="95" applyNumberFormat="1" applyFont="1" applyFill="1" applyBorder="1" applyAlignment="1">
      <alignment horizontal="center" vertical="top"/>
      <protection/>
    </xf>
    <xf numFmtId="3" fontId="6" fillId="0" borderId="10" xfId="95" applyNumberFormat="1" applyFont="1" applyFill="1" applyBorder="1" applyAlignment="1" quotePrefix="1">
      <alignment horizontal="center" vertical="top"/>
      <protection/>
    </xf>
    <xf numFmtId="3" fontId="96" fillId="0" borderId="10" xfId="106" applyNumberFormat="1" applyFont="1" applyFill="1" applyBorder="1">
      <alignment/>
      <protection/>
    </xf>
    <xf numFmtId="0" fontId="6" fillId="0" borderId="10" xfId="0" applyFont="1" applyFill="1" applyBorder="1" applyAlignment="1">
      <alignment horizontal="center"/>
    </xf>
    <xf numFmtId="0" fontId="96" fillId="0" borderId="0" xfId="106" applyFont="1" applyFill="1">
      <alignment/>
      <protection/>
    </xf>
    <xf numFmtId="0" fontId="82" fillId="0" borderId="10" xfId="106" applyFont="1" applyFill="1" applyBorder="1">
      <alignment/>
      <protection/>
    </xf>
    <xf numFmtId="0" fontId="88" fillId="0" borderId="10" xfId="106" applyFont="1" applyFill="1" applyBorder="1" applyAlignment="1">
      <alignment horizontal="center"/>
      <protection/>
    </xf>
    <xf numFmtId="0" fontId="88" fillId="0" borderId="12" xfId="106" applyFont="1" applyFill="1" applyBorder="1" applyAlignment="1">
      <alignment horizontal="center"/>
      <protection/>
    </xf>
    <xf numFmtId="0" fontId="88" fillId="0" borderId="12" xfId="106" applyFont="1" applyFill="1" applyBorder="1" applyAlignment="1" quotePrefix="1">
      <alignment horizontal="center"/>
      <protection/>
    </xf>
    <xf numFmtId="164" fontId="83" fillId="0" borderId="0" xfId="42" applyFont="1" applyFill="1" applyAlignment="1">
      <alignment/>
    </xf>
    <xf numFmtId="3" fontId="78" fillId="0" borderId="10" xfId="95" applyNumberFormat="1" applyFont="1" applyFill="1" applyBorder="1" applyAlignment="1">
      <alignment horizontal="right" vertical="top"/>
      <protection/>
    </xf>
    <xf numFmtId="3" fontId="79" fillId="0" borderId="10" xfId="95" applyNumberFormat="1" applyFont="1" applyFill="1" applyBorder="1" applyAlignment="1">
      <alignment horizontal="right" vertical="top"/>
      <protection/>
    </xf>
    <xf numFmtId="0" fontId="97" fillId="0" borderId="10" xfId="106" applyFont="1" applyFill="1" applyBorder="1" applyAlignment="1">
      <alignment horizontal="center" vertical="top"/>
      <protection/>
    </xf>
    <xf numFmtId="3" fontId="97" fillId="0" borderId="10" xfId="95" applyNumberFormat="1" applyFont="1" applyFill="1" applyBorder="1" applyAlignment="1">
      <alignment vertical="top"/>
      <protection/>
    </xf>
    <xf numFmtId="0" fontId="98" fillId="0" borderId="10" xfId="106" applyFont="1" applyFill="1" applyBorder="1">
      <alignment/>
      <protection/>
    </xf>
    <xf numFmtId="3" fontId="97" fillId="0" borderId="10" xfId="106" applyNumberFormat="1" applyFont="1" applyFill="1" applyBorder="1">
      <alignment/>
      <protection/>
    </xf>
    <xf numFmtId="0" fontId="97" fillId="0" borderId="0" xfId="106" applyFont="1" applyFill="1" applyAlignment="1">
      <alignment vertical="top"/>
      <protection/>
    </xf>
    <xf numFmtId="0" fontId="98" fillId="0" borderId="10" xfId="106" applyFont="1" applyFill="1" applyBorder="1" applyAlignment="1">
      <alignment horizontal="center"/>
      <protection/>
    </xf>
    <xf numFmtId="0" fontId="97" fillId="0" borderId="10" xfId="95" applyFont="1" applyFill="1" applyBorder="1" applyAlignment="1">
      <alignment horizontal="left" vertical="top" wrapText="1"/>
      <protection/>
    </xf>
    <xf numFmtId="3" fontId="97" fillId="0" borderId="10" xfId="95" applyNumberFormat="1" applyFont="1" applyFill="1" applyBorder="1" applyAlignment="1">
      <alignment horizontal="right" vertical="top"/>
      <protection/>
    </xf>
    <xf numFmtId="0" fontId="97" fillId="0" borderId="10" xfId="106" applyFont="1" applyFill="1" applyBorder="1" applyAlignment="1">
      <alignment vertical="top"/>
      <protection/>
    </xf>
    <xf numFmtId="3" fontId="97" fillId="0" borderId="10" xfId="106" applyNumberFormat="1" applyFont="1" applyFill="1" applyBorder="1" applyAlignment="1">
      <alignment horizontal="right"/>
      <protection/>
    </xf>
    <xf numFmtId="0" fontId="98" fillId="0" borderId="0" xfId="106" applyFont="1" applyFill="1">
      <alignment/>
      <protection/>
    </xf>
    <xf numFmtId="0" fontId="5" fillId="0" borderId="12" xfId="106" applyFont="1" applyFill="1" applyBorder="1">
      <alignment/>
      <protection/>
    </xf>
    <xf numFmtId="3" fontId="79" fillId="0" borderId="10" xfId="95" applyNumberFormat="1" applyFont="1" applyFill="1" applyBorder="1" applyAlignment="1">
      <alignment vertical="top"/>
      <protection/>
    </xf>
    <xf numFmtId="3" fontId="90" fillId="0" borderId="0" xfId="106" applyNumberFormat="1" applyFont="1" applyFill="1" applyAlignment="1">
      <alignment/>
      <protection/>
    </xf>
    <xf numFmtId="0" fontId="82" fillId="0" borderId="10" xfId="106" applyFont="1" applyFill="1" applyBorder="1" applyAlignment="1" quotePrefix="1">
      <alignment horizontal="center"/>
      <protection/>
    </xf>
    <xf numFmtId="172" fontId="78" fillId="0" borderId="10" xfId="42" applyNumberFormat="1" applyFont="1" applyFill="1" applyBorder="1" applyAlignment="1">
      <alignment horizontal="right" vertical="top"/>
    </xf>
    <xf numFmtId="172" fontId="80" fillId="0" borderId="10" xfId="42" applyNumberFormat="1" applyFont="1" applyFill="1" applyBorder="1" applyAlignment="1">
      <alignment horizontal="right" vertical="top"/>
    </xf>
    <xf numFmtId="172" fontId="79" fillId="0" borderId="10" xfId="42" applyNumberFormat="1" applyFont="1" applyFill="1" applyBorder="1" applyAlignment="1">
      <alignment horizontal="right" vertical="top"/>
    </xf>
    <xf numFmtId="172" fontId="78" fillId="0" borderId="10" xfId="42" applyNumberFormat="1" applyFont="1" applyFill="1" applyBorder="1" applyAlignment="1">
      <alignment/>
    </xf>
    <xf numFmtId="172" fontId="81" fillId="0" borderId="10" xfId="42" applyNumberFormat="1" applyFont="1" applyFill="1" applyBorder="1" applyAlignment="1">
      <alignment/>
    </xf>
    <xf numFmtId="0" fontId="4" fillId="0" borderId="10" xfId="106" applyFont="1" applyFill="1" applyBorder="1" applyAlignment="1">
      <alignment horizontal="center" vertical="top"/>
      <protection/>
    </xf>
    <xf numFmtId="0" fontId="4" fillId="0" borderId="10" xfId="106" applyFont="1" applyFill="1" applyBorder="1" applyAlignment="1">
      <alignment vertical="top"/>
      <protection/>
    </xf>
    <xf numFmtId="0" fontId="81" fillId="0" borderId="10" xfId="106" applyFont="1" applyFill="1" applyBorder="1" applyAlignment="1">
      <alignment vertical="top"/>
      <protection/>
    </xf>
    <xf numFmtId="172" fontId="81" fillId="0" borderId="10" xfId="42" applyNumberFormat="1" applyFont="1" applyFill="1" applyBorder="1" applyAlignment="1">
      <alignment vertical="top"/>
    </xf>
    <xf numFmtId="0" fontId="4" fillId="0" borderId="0" xfId="106" applyFont="1" applyFill="1" applyAlignment="1">
      <alignment vertical="top"/>
      <protection/>
    </xf>
    <xf numFmtId="3" fontId="99" fillId="0" borderId="10" xfId="95" applyNumberFormat="1" applyFont="1" applyFill="1" applyBorder="1" applyAlignment="1">
      <alignment vertical="top"/>
      <protection/>
    </xf>
    <xf numFmtId="0" fontId="88" fillId="0" borderId="11" xfId="106" applyFont="1" applyFill="1" applyBorder="1" applyAlignment="1" quotePrefix="1">
      <alignment horizontal="center"/>
      <protection/>
    </xf>
    <xf numFmtId="3" fontId="5" fillId="0" borderId="10" xfId="106" applyNumberFormat="1" applyFont="1" applyFill="1" applyBorder="1">
      <alignment/>
      <protection/>
    </xf>
    <xf numFmtId="3" fontId="80" fillId="0" borderId="10" xfId="106" applyNumberFormat="1" applyFont="1" applyFill="1" applyBorder="1">
      <alignment/>
      <protection/>
    </xf>
    <xf numFmtId="3" fontId="4" fillId="0" borderId="10" xfId="42" applyNumberFormat="1" applyFont="1" applyFill="1" applyBorder="1" applyAlignment="1">
      <alignment horizontal="right"/>
    </xf>
    <xf numFmtId="3" fontId="97" fillId="0" borderId="10" xfId="42" applyNumberFormat="1" applyFont="1" applyFill="1" applyBorder="1" applyAlignment="1">
      <alignment horizontal="right" vertical="top"/>
    </xf>
    <xf numFmtId="3" fontId="98" fillId="0" borderId="10" xfId="106" applyNumberFormat="1" applyFont="1" applyFill="1" applyBorder="1" applyAlignment="1">
      <alignment horizontal="right"/>
      <protection/>
    </xf>
    <xf numFmtId="3" fontId="81" fillId="0" borderId="10" xfId="0" applyNumberFormat="1" applyFont="1" applyFill="1" applyBorder="1" applyAlignment="1">
      <alignment/>
    </xf>
    <xf numFmtId="0" fontId="21" fillId="0" borderId="0" xfId="106" applyFont="1" applyFill="1" applyAlignment="1">
      <alignment horizontal="right"/>
      <protection/>
    </xf>
    <xf numFmtId="0" fontId="100" fillId="0" borderId="10" xfId="106" applyFont="1" applyFill="1" applyBorder="1" applyAlignment="1">
      <alignment horizontal="center"/>
      <protection/>
    </xf>
    <xf numFmtId="0" fontId="100" fillId="0" borderId="10" xfId="95" applyFont="1" applyFill="1" applyBorder="1" applyAlignment="1">
      <alignment vertical="top"/>
      <protection/>
    </xf>
    <xf numFmtId="3" fontId="100" fillId="0" borderId="10" xfId="95" applyNumberFormat="1" applyFont="1" applyFill="1" applyBorder="1" applyAlignment="1">
      <alignment horizontal="right" vertical="top"/>
      <protection/>
    </xf>
    <xf numFmtId="3" fontId="101" fillId="0" borderId="10" xfId="95" applyNumberFormat="1" applyFont="1" applyFill="1" applyBorder="1" applyAlignment="1">
      <alignment vertical="top"/>
      <protection/>
    </xf>
    <xf numFmtId="3" fontId="101" fillId="0" borderId="10" xfId="95" applyNumberFormat="1" applyFont="1" applyFill="1" applyBorder="1" applyAlignment="1">
      <alignment horizontal="right" vertical="top"/>
      <protection/>
    </xf>
    <xf numFmtId="0" fontId="100" fillId="0" borderId="10" xfId="106" applyFont="1" applyFill="1" applyBorder="1">
      <alignment/>
      <protection/>
    </xf>
    <xf numFmtId="3" fontId="100" fillId="0" borderId="10" xfId="106" applyNumberFormat="1" applyFont="1" applyFill="1" applyBorder="1">
      <alignment/>
      <protection/>
    </xf>
    <xf numFmtId="0" fontId="100" fillId="0" borderId="0" xfId="106" applyFont="1" applyFill="1">
      <alignment/>
      <protection/>
    </xf>
    <xf numFmtId="3" fontId="102" fillId="0" borderId="10" xfId="95" applyNumberFormat="1" applyFont="1" applyFill="1" applyBorder="1" applyAlignment="1">
      <alignment vertical="top"/>
      <protection/>
    </xf>
    <xf numFmtId="3" fontId="6" fillId="0" borderId="10" xfId="95" applyNumberFormat="1" applyFont="1" applyFill="1" applyBorder="1" applyAlignment="1">
      <alignment vertical="top"/>
      <protection/>
    </xf>
    <xf numFmtId="0" fontId="82" fillId="0" borderId="10" xfId="95" applyFont="1" applyFill="1" applyBorder="1" applyAlignment="1">
      <alignment vertical="top"/>
      <protection/>
    </xf>
    <xf numFmtId="0" fontId="82" fillId="0" borderId="10" xfId="95" applyNumberFormat="1" applyFont="1" applyFill="1" applyBorder="1" applyAlignment="1">
      <alignment horizontal="center" vertical="top"/>
      <protection/>
    </xf>
    <xf numFmtId="0" fontId="19" fillId="0" borderId="10" xfId="0" applyFont="1" applyBorder="1" applyAlignment="1">
      <alignment horizontal="center" vertical="top" wrapText="1"/>
    </xf>
    <xf numFmtId="0" fontId="82" fillId="0" borderId="10" xfId="106" applyFont="1" applyFill="1" applyBorder="1" applyAlignment="1">
      <alignment horizontal="center"/>
      <protection/>
    </xf>
    <xf numFmtId="3" fontId="6" fillId="0" borderId="10" xfId="106" applyNumberFormat="1" applyFont="1" applyFill="1" applyBorder="1">
      <alignment/>
      <protection/>
    </xf>
    <xf numFmtId="0" fontId="89" fillId="0" borderId="12" xfId="106" applyFont="1" applyFill="1" applyBorder="1" applyAlignment="1">
      <alignment horizontal="center"/>
      <protection/>
    </xf>
    <xf numFmtId="0" fontId="16" fillId="0" borderId="0" xfId="106" applyFont="1" applyFill="1" applyAlignment="1">
      <alignment horizontal="center"/>
      <protection/>
    </xf>
    <xf numFmtId="0" fontId="90" fillId="0" borderId="0" xfId="106" applyFont="1" applyFill="1" applyAlignment="1">
      <alignment horizontal="center"/>
      <protection/>
    </xf>
    <xf numFmtId="0" fontId="89" fillId="0" borderId="11" xfId="106" applyFont="1" applyFill="1" applyBorder="1" applyAlignment="1">
      <alignment horizontal="center" vertical="top" wrapText="1"/>
      <protection/>
    </xf>
    <xf numFmtId="0" fontId="89" fillId="0" borderId="12" xfId="106" applyFont="1" applyFill="1" applyBorder="1" applyAlignment="1">
      <alignment horizontal="center" vertical="top" wrapText="1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[0] 6" xfId="49"/>
    <cellStyle name="Comma [0] 7" xfId="50"/>
    <cellStyle name="Comma 10" xfId="51"/>
    <cellStyle name="Comma 11" xfId="52"/>
    <cellStyle name="Comma 12" xfId="53"/>
    <cellStyle name="Comma 2" xfId="54"/>
    <cellStyle name="Comma 2 2" xfId="55"/>
    <cellStyle name="Comma 2 2 2" xfId="56"/>
    <cellStyle name="Comma 2 3" xfId="57"/>
    <cellStyle name="Comma 2 4" xfId="58"/>
    <cellStyle name="Comma 3" xfId="59"/>
    <cellStyle name="Comma 4" xfId="60"/>
    <cellStyle name="Comma 4 2" xfId="61"/>
    <cellStyle name="Comma 5" xfId="62"/>
    <cellStyle name="Comma 6" xfId="63"/>
    <cellStyle name="Comma 6 2" xfId="64"/>
    <cellStyle name="Comma 7" xfId="65"/>
    <cellStyle name="Comma 8" xfId="66"/>
    <cellStyle name="Comma 9" xfId="67"/>
    <cellStyle name="Comma0" xfId="68"/>
    <cellStyle name="Currency" xfId="69"/>
    <cellStyle name="Currency [0]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ama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2 2" xfId="89"/>
    <cellStyle name="Normal 2 2 2" xfId="90"/>
    <cellStyle name="Normal 2 3" xfId="91"/>
    <cellStyle name="Normal 3" xfId="92"/>
    <cellStyle name="Normal 3 2" xfId="93"/>
    <cellStyle name="Normal 3 3" xfId="94"/>
    <cellStyle name="Normal 4" xfId="95"/>
    <cellStyle name="Normal 4 2" xfId="96"/>
    <cellStyle name="Normal 5" xfId="97"/>
    <cellStyle name="Normal 5 2" xfId="98"/>
    <cellStyle name="Normal 50" xfId="99"/>
    <cellStyle name="Normal 6" xfId="100"/>
    <cellStyle name="Normal 6 2" xfId="101"/>
    <cellStyle name="Normal 6 3" xfId="102"/>
    <cellStyle name="Normal 7" xfId="103"/>
    <cellStyle name="Normal 8" xfId="104"/>
    <cellStyle name="Normal 9" xfId="105"/>
    <cellStyle name="Normal_XL khac nhau HCSN 2013-H_goc" xfId="106"/>
    <cellStyle name="Note" xfId="107"/>
    <cellStyle name="Output" xfId="108"/>
    <cellStyle name="Percent" xfId="109"/>
    <cellStyle name="Percent 2" xfId="110"/>
    <cellStyle name="Title" xfId="111"/>
    <cellStyle name="Total" xfId="112"/>
    <cellStyle name="Warning Text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HOBONG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hien%20DT%202023\Phong%20ban-Du%20toan%202023%20-%20khoi%20HCS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u%20phan%20bo%20DT%202023-49-doan%20th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hien%20DT%202023\Phan%20bo%20DT%202023-16p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hien%20DT%202023\TAMIS%20Tong%20hop%20giao%20duc%20BC%20DU%20TOAN%202023%20gui%20UBN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MIS%20Tong%20hop%20giao%20duc%20BC%20DU%20TOAN%202023%20gui%20UBND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esktop\DT-23Q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2023-HC (2)"/>
      <sheetName val="DT2023-HC"/>
      <sheetName val="DT-ThuChi-Bieu04"/>
      <sheetName val="kpgiao_hc_2022(x)"/>
      <sheetName val="DT-ThuChiSN-2022 (x)"/>
      <sheetName val="ThuyetMinh KTC-2022 (x)"/>
      <sheetName val="TK-2022-TX-KTX"/>
      <sheetName val="Phân bổ 2022"/>
      <sheetName val="LĐTBXH 2022"/>
      <sheetName val="NV"/>
      <sheetName val="VHTT 2022"/>
      <sheetName val="Y tế "/>
      <sheetName val="GDDT 2022"/>
      <sheetName val="TTVH-TT "/>
      <sheetName val="NTN"/>
      <sheetName val="VPUBND 2022"/>
      <sheetName val="QLĐT"/>
      <sheetName val="TNMT"/>
      <sheetName val="PTC "/>
      <sheetName val="TT "/>
      <sheetName val="PTP "/>
      <sheetName val="KT "/>
    </sheetNames>
    <sheetDataSet>
      <sheetData sheetId="7">
        <row r="21">
          <cell r="F21">
            <v>110000</v>
          </cell>
        </row>
        <row r="22">
          <cell r="F22">
            <v>17100</v>
          </cell>
        </row>
        <row r="23">
          <cell r="F23">
            <v>57000</v>
          </cell>
        </row>
        <row r="24">
          <cell r="F24">
            <v>500</v>
          </cell>
        </row>
        <row r="25">
          <cell r="F25">
            <v>300</v>
          </cell>
        </row>
        <row r="40">
          <cell r="F40">
            <v>7119704</v>
          </cell>
          <cell r="G40">
            <v>2967011</v>
          </cell>
          <cell r="H40">
            <v>1067321</v>
          </cell>
          <cell r="I40">
            <v>7563937</v>
          </cell>
          <cell r="J40">
            <v>2846769</v>
          </cell>
          <cell r="K40">
            <v>1312500</v>
          </cell>
          <cell r="L40">
            <v>2264812</v>
          </cell>
          <cell r="M40">
            <v>1405653</v>
          </cell>
          <cell r="N40">
            <v>1328159</v>
          </cell>
          <cell r="O40">
            <v>2147870</v>
          </cell>
          <cell r="P40">
            <v>2100607</v>
          </cell>
          <cell r="Q40">
            <v>1231162</v>
          </cell>
        </row>
        <row r="41">
          <cell r="F41">
            <v>199070</v>
          </cell>
          <cell r="G41">
            <v>117100</v>
          </cell>
          <cell r="H41">
            <v>46840</v>
          </cell>
          <cell r="I41">
            <v>234200</v>
          </cell>
          <cell r="J41">
            <v>117100</v>
          </cell>
          <cell r="K41">
            <v>52695</v>
          </cell>
          <cell r="L41">
            <v>87825</v>
          </cell>
          <cell r="M41">
            <v>58550</v>
          </cell>
          <cell r="N41">
            <v>52695</v>
          </cell>
          <cell r="O41">
            <v>87825</v>
          </cell>
          <cell r="P41">
            <v>76115</v>
          </cell>
          <cell r="Q41">
            <v>46480</v>
          </cell>
        </row>
        <row r="43">
          <cell r="F43">
            <v>31703093</v>
          </cell>
          <cell r="G43">
            <v>6352190</v>
          </cell>
          <cell r="H43">
            <v>1349900</v>
          </cell>
          <cell r="I43">
            <v>2712150</v>
          </cell>
          <cell r="J43">
            <v>119560</v>
          </cell>
          <cell r="K43">
            <v>317680</v>
          </cell>
          <cell r="L43">
            <v>211820</v>
          </cell>
          <cell r="M43">
            <v>332570</v>
          </cell>
          <cell r="N43">
            <v>348041</v>
          </cell>
          <cell r="O43">
            <v>5338775</v>
          </cell>
          <cell r="P43">
            <v>33120</v>
          </cell>
          <cell r="Q43">
            <v>96270</v>
          </cell>
        </row>
        <row r="45">
          <cell r="F45">
            <v>3549149</v>
          </cell>
          <cell r="G45">
            <v>2193275</v>
          </cell>
          <cell r="H45">
            <v>552266</v>
          </cell>
          <cell r="I45">
            <v>3758219</v>
          </cell>
          <cell r="J45">
            <v>2047445</v>
          </cell>
          <cell r="K45">
            <v>971739</v>
          </cell>
          <cell r="L45">
            <v>1715270</v>
          </cell>
          <cell r="M45">
            <v>1044557</v>
          </cell>
          <cell r="N45">
            <v>1004270</v>
          </cell>
          <cell r="O45">
            <v>1520846</v>
          </cell>
          <cell r="P45">
            <v>1507421</v>
          </cell>
          <cell r="Q45">
            <v>937543</v>
          </cell>
        </row>
        <row r="70">
          <cell r="L70">
            <v>121855000</v>
          </cell>
        </row>
        <row r="79">
          <cell r="G79">
            <v>1233660</v>
          </cell>
          <cell r="I79">
            <v>87695000</v>
          </cell>
          <cell r="J79">
            <v>16823000</v>
          </cell>
        </row>
        <row r="88">
          <cell r="J88">
            <v>79902290</v>
          </cell>
        </row>
        <row r="94">
          <cell r="R94">
            <v>0</v>
          </cell>
        </row>
        <row r="97">
          <cell r="G97">
            <v>3899678</v>
          </cell>
          <cell r="I97">
            <v>0</v>
          </cell>
          <cell r="J97">
            <v>400000</v>
          </cell>
          <cell r="K97">
            <v>564312</v>
          </cell>
          <cell r="R97">
            <v>8018640</v>
          </cell>
          <cell r="S97">
            <v>1614934</v>
          </cell>
        </row>
        <row r="98">
          <cell r="R98">
            <v>42370</v>
          </cell>
          <cell r="S98">
            <v>79066</v>
          </cell>
        </row>
        <row r="99">
          <cell r="R99">
            <v>2333000</v>
          </cell>
          <cell r="S99">
            <v>176000</v>
          </cell>
        </row>
        <row r="106">
          <cell r="R106">
            <v>1204000</v>
          </cell>
        </row>
        <row r="115">
          <cell r="G115">
            <v>426562</v>
          </cell>
        </row>
        <row r="124">
          <cell r="G124">
            <v>443765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 kp quan ly chung (chinh xac)"/>
    </sheetNames>
    <sheetDataSet>
      <sheetData sheetId="0">
        <row r="35">
          <cell r="F35">
            <v>2945786</v>
          </cell>
          <cell r="G35">
            <v>2138025</v>
          </cell>
          <cell r="H35">
            <v>845518</v>
          </cell>
          <cell r="I35">
            <v>310333</v>
          </cell>
          <cell r="J35">
            <v>214880</v>
          </cell>
        </row>
        <row r="37">
          <cell r="F37">
            <v>1084000</v>
          </cell>
          <cell r="G37">
            <v>811000</v>
          </cell>
          <cell r="H37">
            <v>1066000</v>
          </cell>
          <cell r="I37">
            <v>388000</v>
          </cell>
        </row>
        <row r="71">
          <cell r="F71">
            <v>17340</v>
          </cell>
          <cell r="G71">
            <v>20190</v>
          </cell>
          <cell r="H71">
            <v>4000</v>
          </cell>
        </row>
        <row r="75">
          <cell r="F75">
            <v>62120</v>
          </cell>
          <cell r="G75">
            <v>59790</v>
          </cell>
          <cell r="H75">
            <v>7800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hoi phuong"/>
    </sheetNames>
    <sheetDataSet>
      <sheetData sheetId="0">
        <row r="35">
          <cell r="F35">
            <v>4145549</v>
          </cell>
          <cell r="G35">
            <v>4315319</v>
          </cell>
          <cell r="H35">
            <v>5043278</v>
          </cell>
          <cell r="I35">
            <v>5607410</v>
          </cell>
          <cell r="J35">
            <v>5989481</v>
          </cell>
          <cell r="K35">
            <v>4418927</v>
          </cell>
          <cell r="L35">
            <v>4821670</v>
          </cell>
          <cell r="M35">
            <v>3500794</v>
          </cell>
          <cell r="N35">
            <v>4510658</v>
          </cell>
          <cell r="O35">
            <v>4131746</v>
          </cell>
          <cell r="P35">
            <v>3150088</v>
          </cell>
          <cell r="Q35">
            <v>3970668</v>
          </cell>
          <cell r="R35">
            <v>3221332</v>
          </cell>
          <cell r="S35">
            <v>4150587</v>
          </cell>
          <cell r="T35">
            <v>4766680</v>
          </cell>
          <cell r="U35">
            <v>4661330</v>
          </cell>
        </row>
        <row r="52">
          <cell r="F52">
            <v>105000</v>
          </cell>
        </row>
        <row r="71">
          <cell r="F71">
            <v>41529</v>
          </cell>
          <cell r="G71">
            <v>41529</v>
          </cell>
          <cell r="H71">
            <v>41529</v>
          </cell>
          <cell r="I71">
            <v>51529</v>
          </cell>
          <cell r="J71">
            <v>51529</v>
          </cell>
          <cell r="K71">
            <v>51529</v>
          </cell>
          <cell r="L71">
            <v>233905</v>
          </cell>
          <cell r="M71">
            <v>71031</v>
          </cell>
          <cell r="N71">
            <v>41529</v>
          </cell>
          <cell r="O71">
            <v>41529</v>
          </cell>
          <cell r="P71">
            <v>71031</v>
          </cell>
          <cell r="Q71">
            <v>41529</v>
          </cell>
          <cell r="R71">
            <v>71031</v>
          </cell>
          <cell r="S71">
            <v>71031</v>
          </cell>
          <cell r="T71">
            <v>104109</v>
          </cell>
          <cell r="U71">
            <v>223911</v>
          </cell>
        </row>
        <row r="89">
          <cell r="F89">
            <v>0</v>
          </cell>
          <cell r="G89">
            <v>100000</v>
          </cell>
          <cell r="H89">
            <v>100000</v>
          </cell>
          <cell r="I89">
            <v>0</v>
          </cell>
          <cell r="J89">
            <v>0</v>
          </cell>
          <cell r="K89">
            <v>0</v>
          </cell>
          <cell r="L89">
            <v>100000</v>
          </cell>
          <cell r="M89">
            <v>0</v>
          </cell>
          <cell r="N89">
            <v>0</v>
          </cell>
          <cell r="O89">
            <v>100000</v>
          </cell>
          <cell r="P89">
            <v>0</v>
          </cell>
          <cell r="Q89">
            <v>100000</v>
          </cell>
          <cell r="R89">
            <v>0</v>
          </cell>
          <cell r="S89">
            <v>100000</v>
          </cell>
          <cell r="T89">
            <v>0</v>
          </cell>
          <cell r="U89">
            <v>0</v>
          </cell>
        </row>
        <row r="104">
          <cell r="F104">
            <v>348357</v>
          </cell>
          <cell r="G104">
            <v>298545</v>
          </cell>
          <cell r="H104">
            <v>327378</v>
          </cell>
          <cell r="I104">
            <v>311275</v>
          </cell>
          <cell r="J104">
            <v>391478</v>
          </cell>
          <cell r="K104">
            <v>343765</v>
          </cell>
          <cell r="L104">
            <v>371267</v>
          </cell>
          <cell r="M104">
            <v>226337</v>
          </cell>
          <cell r="N104">
            <v>307424</v>
          </cell>
          <cell r="O104">
            <v>301669</v>
          </cell>
          <cell r="P104">
            <v>220696</v>
          </cell>
          <cell r="Q104">
            <v>328481</v>
          </cell>
          <cell r="R104">
            <v>231895</v>
          </cell>
          <cell r="S104">
            <v>311568</v>
          </cell>
          <cell r="T104">
            <v>318969</v>
          </cell>
          <cell r="U104">
            <v>324196</v>
          </cell>
        </row>
        <row r="105">
          <cell r="F105">
            <v>13380</v>
          </cell>
          <cell r="G105">
            <v>13380</v>
          </cell>
          <cell r="H105">
            <v>13380</v>
          </cell>
          <cell r="I105">
            <v>13380</v>
          </cell>
          <cell r="J105">
            <v>13380</v>
          </cell>
          <cell r="K105">
            <v>13380</v>
          </cell>
          <cell r="L105">
            <v>13380</v>
          </cell>
          <cell r="M105">
            <v>8920</v>
          </cell>
          <cell r="N105">
            <v>13380</v>
          </cell>
          <cell r="O105">
            <v>13380</v>
          </cell>
          <cell r="P105">
            <v>8920</v>
          </cell>
          <cell r="Q105">
            <v>13380</v>
          </cell>
          <cell r="R105">
            <v>8920</v>
          </cell>
          <cell r="S105">
            <v>13380</v>
          </cell>
          <cell r="T105">
            <v>13380</v>
          </cell>
          <cell r="U105">
            <v>13380</v>
          </cell>
        </row>
        <row r="107">
          <cell r="F107">
            <v>1829570</v>
          </cell>
          <cell r="G107">
            <v>1838324</v>
          </cell>
          <cell r="H107">
            <v>1837801</v>
          </cell>
          <cell r="I107">
            <v>1849542</v>
          </cell>
          <cell r="J107">
            <v>1859983</v>
          </cell>
          <cell r="K107">
            <v>1994968</v>
          </cell>
          <cell r="L107">
            <v>1873145</v>
          </cell>
          <cell r="M107">
            <v>1768813</v>
          </cell>
          <cell r="N107">
            <v>1938981</v>
          </cell>
          <cell r="O107">
            <v>1811055</v>
          </cell>
          <cell r="P107">
            <v>1819426</v>
          </cell>
          <cell r="Q107">
            <v>1817136</v>
          </cell>
          <cell r="R107">
            <v>1791083</v>
          </cell>
          <cell r="S107">
            <v>1828933</v>
          </cell>
          <cell r="T107">
            <v>1847368</v>
          </cell>
          <cell r="U107">
            <v>1826310</v>
          </cell>
        </row>
        <row r="109">
          <cell r="F109">
            <v>234070</v>
          </cell>
          <cell r="G109">
            <v>186759</v>
          </cell>
          <cell r="H109">
            <v>211219</v>
          </cell>
          <cell r="I109">
            <v>199989</v>
          </cell>
          <cell r="J109">
            <v>268828</v>
          </cell>
          <cell r="K109">
            <v>223449</v>
          </cell>
          <cell r="L109">
            <v>250484</v>
          </cell>
          <cell r="M109">
            <v>142518</v>
          </cell>
          <cell r="N109">
            <v>184288</v>
          </cell>
          <cell r="O109">
            <v>187759</v>
          </cell>
          <cell r="P109">
            <v>133794</v>
          </cell>
          <cell r="Q109">
            <v>210828</v>
          </cell>
          <cell r="R109">
            <v>151851</v>
          </cell>
          <cell r="S109">
            <v>187759</v>
          </cell>
          <cell r="T109">
            <v>197736</v>
          </cell>
          <cell r="U109">
            <v>206669</v>
          </cell>
        </row>
        <row r="116">
          <cell r="F116">
            <v>1142131</v>
          </cell>
          <cell r="G116">
            <v>1599103</v>
          </cell>
          <cell r="H116">
            <v>1539015.4</v>
          </cell>
          <cell r="I116">
            <v>2305862</v>
          </cell>
          <cell r="J116">
            <v>2227312</v>
          </cell>
          <cell r="K116">
            <v>1334413.2</v>
          </cell>
          <cell r="L116">
            <v>1329943.2</v>
          </cell>
          <cell r="M116">
            <v>883808.7999999999</v>
          </cell>
          <cell r="N116">
            <v>1285573.2</v>
          </cell>
          <cell r="O116">
            <v>1142131</v>
          </cell>
          <cell r="P116">
            <v>668406.6</v>
          </cell>
          <cell r="Q116">
            <v>1142131</v>
          </cell>
          <cell r="R116">
            <v>932728.7999999999</v>
          </cell>
          <cell r="S116">
            <v>1134620</v>
          </cell>
          <cell r="T116">
            <v>1826810.5999999999</v>
          </cell>
          <cell r="U116">
            <v>1332245.2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iao dự toán đầy đủ"/>
    </sheetNames>
    <sheetDataSet>
      <sheetData sheetId="0">
        <row r="67">
          <cell r="D67">
            <v>51209305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iao dự toán đầy đủ"/>
    </sheetNames>
    <sheetDataSet>
      <sheetData sheetId="0">
        <row r="10">
          <cell r="F10">
            <v>3044704</v>
          </cell>
        </row>
        <row r="11">
          <cell r="F11">
            <v>2931999</v>
          </cell>
        </row>
        <row r="12">
          <cell r="F12">
            <v>1932240</v>
          </cell>
        </row>
        <row r="13">
          <cell r="F13">
            <v>2395204</v>
          </cell>
        </row>
        <row r="14">
          <cell r="F14">
            <v>3689056</v>
          </cell>
        </row>
        <row r="15">
          <cell r="F15">
            <v>4604332</v>
          </cell>
        </row>
        <row r="16">
          <cell r="F16">
            <v>4162318</v>
          </cell>
        </row>
        <row r="17">
          <cell r="F17">
            <v>2919569</v>
          </cell>
        </row>
        <row r="18">
          <cell r="F18">
            <v>2128689</v>
          </cell>
        </row>
        <row r="19">
          <cell r="F19">
            <v>2250624</v>
          </cell>
        </row>
        <row r="20">
          <cell r="F20">
            <v>1694189</v>
          </cell>
        </row>
        <row r="21">
          <cell r="F21">
            <v>1985985</v>
          </cell>
        </row>
        <row r="22">
          <cell r="F22">
            <v>2029127</v>
          </cell>
        </row>
        <row r="23">
          <cell r="F23">
            <v>2020714</v>
          </cell>
        </row>
        <row r="24">
          <cell r="F24">
            <v>2179359</v>
          </cell>
        </row>
        <row r="25">
          <cell r="F25">
            <v>1918817</v>
          </cell>
        </row>
        <row r="26">
          <cell r="F26">
            <v>2503696</v>
          </cell>
        </row>
        <row r="27">
          <cell r="F27">
            <v>1956626</v>
          </cell>
        </row>
        <row r="29">
          <cell r="F29">
            <v>2201391</v>
          </cell>
        </row>
        <row r="30">
          <cell r="F30">
            <v>3103813</v>
          </cell>
        </row>
        <row r="31">
          <cell r="F31">
            <v>3635781</v>
          </cell>
        </row>
        <row r="32">
          <cell r="F32">
            <v>2778821</v>
          </cell>
        </row>
        <row r="33">
          <cell r="F33">
            <v>2096193</v>
          </cell>
        </row>
        <row r="34">
          <cell r="F34">
            <v>3891794</v>
          </cell>
        </row>
        <row r="35">
          <cell r="F35">
            <v>3982820</v>
          </cell>
        </row>
        <row r="36">
          <cell r="F36">
            <v>3360430</v>
          </cell>
        </row>
        <row r="37">
          <cell r="F37">
            <v>3635002</v>
          </cell>
        </row>
        <row r="38">
          <cell r="F38">
            <v>4161778</v>
          </cell>
        </row>
        <row r="39">
          <cell r="F39">
            <v>3261757</v>
          </cell>
        </row>
        <row r="40">
          <cell r="F40">
            <v>2807987</v>
          </cell>
        </row>
        <row r="41">
          <cell r="F41">
            <v>2156756</v>
          </cell>
        </row>
        <row r="42">
          <cell r="F42">
            <v>2796579</v>
          </cell>
        </row>
        <row r="43">
          <cell r="F43">
            <v>1998391</v>
          </cell>
        </row>
        <row r="44">
          <cell r="F44">
            <v>4650631</v>
          </cell>
        </row>
        <row r="45">
          <cell r="F45">
            <v>4599678</v>
          </cell>
        </row>
        <row r="46">
          <cell r="F46">
            <v>1557820</v>
          </cell>
        </row>
        <row r="47">
          <cell r="F47">
            <v>4157808</v>
          </cell>
        </row>
        <row r="48">
          <cell r="F48">
            <v>2030157</v>
          </cell>
        </row>
        <row r="49">
          <cell r="F49">
            <v>4436076</v>
          </cell>
        </row>
        <row r="51">
          <cell r="F51">
            <v>5745657</v>
          </cell>
        </row>
        <row r="52">
          <cell r="F52">
            <v>3266022</v>
          </cell>
        </row>
        <row r="53">
          <cell r="F53">
            <v>10553706</v>
          </cell>
        </row>
        <row r="54">
          <cell r="F54">
            <v>5285958</v>
          </cell>
        </row>
        <row r="55">
          <cell r="F55">
            <v>3477762</v>
          </cell>
        </row>
        <row r="56">
          <cell r="F56">
            <v>5341841</v>
          </cell>
        </row>
        <row r="57">
          <cell r="F57">
            <v>2413154</v>
          </cell>
        </row>
        <row r="58">
          <cell r="F58">
            <v>6054829</v>
          </cell>
        </row>
        <row r="59">
          <cell r="F59">
            <v>5878044</v>
          </cell>
        </row>
        <row r="60">
          <cell r="F60">
            <v>5822211</v>
          </cell>
        </row>
        <row r="61">
          <cell r="F61">
            <v>5264876</v>
          </cell>
        </row>
        <row r="62">
          <cell r="F62">
            <v>2738314</v>
          </cell>
        </row>
        <row r="64">
          <cell r="F64">
            <v>1617343</v>
          </cell>
        </row>
        <row r="66">
          <cell r="F66">
            <v>891953</v>
          </cell>
        </row>
        <row r="67">
          <cell r="F67">
            <v>24185619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S"/>
      <sheetName val="Sheet1"/>
    </sheetNames>
    <sheetDataSet>
      <sheetData sheetId="0">
        <row r="29">
          <cell r="E29">
            <v>11293000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CZ100"/>
  <sheetViews>
    <sheetView showGridLines="0" showZeros="0" tabSelected="1" zoomScale="120" zoomScaleNormal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5.50390625" defaultRowHeight="15.75"/>
  <cols>
    <col min="1" max="1" width="3.875" style="4" customWidth="1"/>
    <col min="2" max="2" width="44.75390625" style="4" customWidth="1"/>
    <col min="3" max="4" width="11.125" style="14" customWidth="1"/>
    <col min="5" max="5" width="9.375" style="14" customWidth="1"/>
    <col min="6" max="6" width="12.125" style="8" customWidth="1"/>
    <col min="7" max="7" width="9.875" style="8" customWidth="1"/>
    <col min="8" max="8" width="9.375" style="8" customWidth="1"/>
    <col min="9" max="9" width="10.50390625" style="8" customWidth="1"/>
    <col min="10" max="10" width="12.375" style="8" customWidth="1"/>
    <col min="11" max="11" width="12.875" style="8" customWidth="1"/>
    <col min="12" max="12" width="9.00390625" style="8" customWidth="1"/>
    <col min="13" max="13" width="7.75390625" style="8" customWidth="1"/>
    <col min="14" max="14" width="9.375" style="8" customWidth="1"/>
    <col min="15" max="15" width="11.50390625" style="8" customWidth="1"/>
    <col min="16" max="16" width="8.125" style="8" customWidth="1"/>
    <col min="17" max="17" width="11.50390625" style="8" customWidth="1"/>
    <col min="18" max="18" width="7.50390625" style="8" customWidth="1"/>
    <col min="19" max="19" width="12.625" style="4" customWidth="1"/>
    <col min="20" max="20" width="9.625" style="4" customWidth="1"/>
    <col min="21" max="21" width="11.25390625" style="4" customWidth="1"/>
    <col min="22" max="22" width="10.875" style="4" customWidth="1"/>
    <col min="23" max="23" width="10.25390625" style="4" customWidth="1"/>
    <col min="24" max="24" width="8.25390625" style="4" customWidth="1"/>
    <col min="25" max="25" width="9.25390625" style="4" customWidth="1"/>
    <col min="26" max="26" width="7.875" style="4" customWidth="1"/>
    <col min="27" max="27" width="12.25390625" style="4" customWidth="1"/>
    <col min="28" max="28" width="9.375" style="4" customWidth="1"/>
    <col min="29" max="29" width="7.125" style="4" customWidth="1"/>
    <col min="30" max="30" width="11.875" style="4" customWidth="1"/>
    <col min="31" max="31" width="8.00390625" style="4" customWidth="1"/>
    <col min="32" max="32" width="11.125" style="4" customWidth="1"/>
    <col min="33" max="33" width="9.75390625" style="4" customWidth="1"/>
    <col min="34" max="34" width="11.25390625" style="4" customWidth="1"/>
    <col min="35" max="35" width="10.625" style="4" customWidth="1"/>
    <col min="36" max="36" width="11.25390625" style="4" customWidth="1"/>
    <col min="37" max="37" width="10.125" style="4" customWidth="1"/>
    <col min="38" max="40" width="11.50390625" style="4" customWidth="1"/>
    <col min="41" max="41" width="11.25390625" style="4" customWidth="1"/>
    <col min="42" max="42" width="12.00390625" style="4" customWidth="1"/>
    <col min="43" max="43" width="11.375" style="4" customWidth="1"/>
    <col min="44" max="44" width="12.00390625" style="4" customWidth="1"/>
    <col min="45" max="47" width="11.50390625" style="4" customWidth="1"/>
    <col min="48" max="48" width="12.00390625" style="4" customWidth="1"/>
    <col min="49" max="49" width="13.375" style="4" customWidth="1"/>
    <col min="50" max="50" width="12.75390625" style="4" customWidth="1"/>
    <col min="51" max="51" width="12.50390625" style="4" customWidth="1"/>
    <col min="52" max="52" width="12.625" style="4" customWidth="1"/>
    <col min="53" max="56" width="12.75390625" style="4" customWidth="1"/>
    <col min="57" max="58" width="12.25390625" style="4" customWidth="1"/>
    <col min="59" max="59" width="12.375" style="4" customWidth="1"/>
    <col min="60" max="60" width="12.125" style="4" customWidth="1"/>
    <col min="61" max="61" width="12.375" style="4" customWidth="1"/>
    <col min="62" max="62" width="12.625" style="4" customWidth="1"/>
    <col min="63" max="63" width="12.50390625" style="4" customWidth="1"/>
    <col min="64" max="64" width="12.125" style="4" customWidth="1"/>
    <col min="65" max="65" width="12.875" style="4" customWidth="1"/>
    <col min="66" max="66" width="12.25390625" style="4" customWidth="1"/>
    <col min="67" max="67" width="11.375" style="4" customWidth="1"/>
    <col min="68" max="68" width="11.75390625" style="4" customWidth="1"/>
    <col min="69" max="69" width="11.25390625" style="4" customWidth="1"/>
    <col min="70" max="70" width="12.125" style="4" customWidth="1"/>
    <col min="71" max="71" width="13.375" style="4" customWidth="1"/>
    <col min="72" max="72" width="12.125" style="4" customWidth="1"/>
    <col min="73" max="73" width="12.00390625" style="4" customWidth="1"/>
    <col min="74" max="74" width="12.125" style="4" customWidth="1"/>
    <col min="75" max="75" width="14.75390625" style="4" customWidth="1"/>
    <col min="76" max="76" width="11.50390625" style="4" customWidth="1"/>
    <col min="77" max="77" width="13.75390625" style="4" customWidth="1"/>
    <col min="78" max="78" width="12.75390625" style="4" customWidth="1"/>
    <col min="79" max="79" width="12.125" style="4" customWidth="1"/>
    <col min="80" max="80" width="11.25390625" style="4" customWidth="1"/>
    <col min="81" max="81" width="11.50390625" style="4" customWidth="1"/>
    <col min="82" max="82" width="12.375" style="4" customWidth="1"/>
    <col min="83" max="83" width="11.25390625" style="4" customWidth="1"/>
    <col min="84" max="84" width="13.125" style="4" customWidth="1"/>
    <col min="85" max="85" width="11.875" style="4" customWidth="1"/>
    <col min="86" max="86" width="13.125" style="4" customWidth="1"/>
    <col min="87" max="87" width="7.75390625" style="4" customWidth="1"/>
    <col min="88" max="88" width="11.00390625" style="4" customWidth="1"/>
    <col min="89" max="89" width="9.875" style="4" customWidth="1"/>
    <col min="90" max="90" width="9.625" style="4" customWidth="1"/>
    <col min="91" max="91" width="13.50390625" style="4" customWidth="1"/>
    <col min="92" max="92" width="11.25390625" style="4" customWidth="1"/>
    <col min="93" max="93" width="13.25390625" style="4" customWidth="1"/>
    <col min="94" max="94" width="9.50390625" style="4" customWidth="1"/>
    <col min="95" max="95" width="11.625" style="4" customWidth="1"/>
    <col min="96" max="97" width="10.00390625" style="4" customWidth="1"/>
    <col min="98" max="98" width="11.00390625" style="4" customWidth="1"/>
    <col min="99" max="99" width="9.375" style="4" customWidth="1"/>
    <col min="100" max="100" width="19.25390625" style="4" customWidth="1"/>
    <col min="101" max="101" width="10.00390625" style="4" customWidth="1"/>
    <col min="102" max="102" width="15.00390625" style="4" customWidth="1"/>
    <col min="103" max="103" width="14.125" style="4" customWidth="1"/>
    <col min="104" max="104" width="17.75390625" style="4" customWidth="1"/>
    <col min="105" max="16384" width="15.50390625" style="4" customWidth="1"/>
  </cols>
  <sheetData>
    <row r="1" spans="1:87" s="51" customFormat="1" ht="15">
      <c r="A1" s="55" t="s">
        <v>4</v>
      </c>
      <c r="C1" s="50"/>
      <c r="D1" s="50"/>
      <c r="E1" s="50"/>
      <c r="F1" s="52"/>
      <c r="G1" s="52"/>
      <c r="H1" s="52"/>
      <c r="I1" s="52" t="s">
        <v>296</v>
      </c>
      <c r="J1" s="52"/>
      <c r="K1" s="52"/>
      <c r="L1" s="52"/>
      <c r="M1" s="52"/>
      <c r="N1" s="52"/>
      <c r="O1" s="52"/>
      <c r="P1" s="52"/>
      <c r="Q1" s="52"/>
      <c r="R1" s="52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I1" s="53"/>
    </row>
    <row r="2" spans="1:79" s="51" customFormat="1" ht="15">
      <c r="A2" s="51" t="s">
        <v>243</v>
      </c>
      <c r="C2" s="50"/>
      <c r="D2" s="50"/>
      <c r="E2" s="50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</row>
    <row r="3" spans="1:79" s="66" customFormat="1" ht="16.5">
      <c r="A3" s="138" t="s">
        <v>295</v>
      </c>
      <c r="B3" s="138"/>
      <c r="C3" s="138"/>
      <c r="D3" s="138"/>
      <c r="E3" s="138"/>
      <c r="F3" s="138"/>
      <c r="G3" s="138"/>
      <c r="H3" s="138"/>
      <c r="I3" s="138"/>
      <c r="L3" s="67"/>
      <c r="M3" s="67"/>
      <c r="N3" s="67"/>
      <c r="O3" s="67"/>
      <c r="P3" s="67"/>
      <c r="Q3" s="67"/>
      <c r="R3" s="67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</row>
    <row r="4" spans="1:79" s="66" customFormat="1" ht="16.5">
      <c r="A4" s="139" t="s">
        <v>303</v>
      </c>
      <c r="B4" s="139"/>
      <c r="C4" s="139"/>
      <c r="D4" s="139"/>
      <c r="E4" s="139"/>
      <c r="F4" s="139"/>
      <c r="G4" s="139"/>
      <c r="H4" s="139"/>
      <c r="I4" s="139"/>
      <c r="L4" s="67"/>
      <c r="M4" s="67"/>
      <c r="N4" s="67"/>
      <c r="O4" s="67"/>
      <c r="P4" s="67"/>
      <c r="Q4" s="67"/>
      <c r="R4" s="67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87" s="72" customFormat="1" ht="16.5">
      <c r="A5" s="65"/>
      <c r="B5" s="65"/>
      <c r="C5" s="101"/>
      <c r="D5" s="101"/>
      <c r="E5" s="65"/>
      <c r="F5" s="65"/>
      <c r="G5" s="65"/>
      <c r="H5" s="53"/>
      <c r="I5" s="53" t="s">
        <v>255</v>
      </c>
      <c r="J5" s="53"/>
      <c r="K5" s="69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1"/>
      <c r="CC5" s="71"/>
      <c r="CD5" s="71"/>
      <c r="CE5" s="71"/>
      <c r="CF5" s="71"/>
      <c r="CG5" s="71"/>
      <c r="CH5" s="71"/>
      <c r="CI5" s="71"/>
    </row>
    <row r="6" spans="1:101" s="59" customFormat="1" ht="15">
      <c r="A6" s="73"/>
      <c r="B6" s="56"/>
      <c r="C6" s="57"/>
      <c r="D6" s="57"/>
      <c r="E6" s="57"/>
      <c r="F6" s="57"/>
      <c r="G6" s="57"/>
      <c r="H6" s="121"/>
      <c r="I6" s="121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58"/>
      <c r="Z6" s="58"/>
      <c r="AA6" s="58"/>
      <c r="AB6" s="58"/>
      <c r="AC6" s="58"/>
      <c r="AD6" s="58"/>
      <c r="AE6" s="58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</row>
    <row r="7" spans="1:104" s="64" customFormat="1" ht="26.25" customHeight="1">
      <c r="A7" s="62" t="s">
        <v>5</v>
      </c>
      <c r="B7" s="63" t="s">
        <v>0</v>
      </c>
      <c r="C7" s="61" t="s">
        <v>297</v>
      </c>
      <c r="D7" s="61" t="s">
        <v>298</v>
      </c>
      <c r="E7" s="61" t="s">
        <v>85</v>
      </c>
      <c r="F7" s="61" t="s">
        <v>244</v>
      </c>
      <c r="G7" s="61" t="s">
        <v>88</v>
      </c>
      <c r="H7" s="61" t="s">
        <v>89</v>
      </c>
      <c r="I7" s="140" t="s">
        <v>90</v>
      </c>
      <c r="J7" s="140" t="s">
        <v>91</v>
      </c>
      <c r="K7" s="140" t="s">
        <v>92</v>
      </c>
      <c r="L7" s="61" t="s">
        <v>93</v>
      </c>
      <c r="M7" s="61" t="s">
        <v>240</v>
      </c>
      <c r="N7" s="61" t="s">
        <v>94</v>
      </c>
      <c r="O7" s="140" t="s">
        <v>95</v>
      </c>
      <c r="P7" s="61" t="s">
        <v>96</v>
      </c>
      <c r="Q7" s="140" t="s">
        <v>86</v>
      </c>
      <c r="R7" s="61" t="s">
        <v>87</v>
      </c>
      <c r="S7" s="61" t="s">
        <v>300</v>
      </c>
      <c r="T7" s="61" t="s">
        <v>102</v>
      </c>
      <c r="U7" s="61" t="s">
        <v>103</v>
      </c>
      <c r="V7" s="61" t="s">
        <v>104</v>
      </c>
      <c r="W7" s="61" t="s">
        <v>105</v>
      </c>
      <c r="X7" s="61" t="s">
        <v>233</v>
      </c>
      <c r="Y7" s="61" t="s">
        <v>234</v>
      </c>
      <c r="Z7" s="61" t="s">
        <v>235</v>
      </c>
      <c r="AA7" s="61" t="s">
        <v>236</v>
      </c>
      <c r="AB7" s="61" t="s">
        <v>237</v>
      </c>
      <c r="AC7" s="61" t="s">
        <v>238</v>
      </c>
      <c r="AD7" s="61" t="s">
        <v>51</v>
      </c>
      <c r="AE7" s="61" t="s">
        <v>241</v>
      </c>
      <c r="AF7" s="61" t="s">
        <v>118</v>
      </c>
      <c r="AG7" s="61" t="s">
        <v>119</v>
      </c>
      <c r="AH7" s="61" t="s">
        <v>120</v>
      </c>
      <c r="AI7" s="61" t="s">
        <v>121</v>
      </c>
      <c r="AJ7" s="61" t="s">
        <v>122</v>
      </c>
      <c r="AK7" s="61" t="s">
        <v>123</v>
      </c>
      <c r="AL7" s="61" t="s">
        <v>124</v>
      </c>
      <c r="AM7" s="61" t="s">
        <v>125</v>
      </c>
      <c r="AN7" s="61" t="s">
        <v>126</v>
      </c>
      <c r="AO7" s="61" t="s">
        <v>127</v>
      </c>
      <c r="AP7" s="61" t="s">
        <v>128</v>
      </c>
      <c r="AQ7" s="61" t="s">
        <v>129</v>
      </c>
      <c r="AR7" s="61" t="s">
        <v>130</v>
      </c>
      <c r="AS7" s="61" t="s">
        <v>131</v>
      </c>
      <c r="AT7" s="61" t="s">
        <v>132</v>
      </c>
      <c r="AU7" s="61" t="s">
        <v>133</v>
      </c>
      <c r="AV7" s="61" t="s">
        <v>170</v>
      </c>
      <c r="AW7" s="61" t="s">
        <v>171</v>
      </c>
      <c r="AX7" s="61" t="s">
        <v>172</v>
      </c>
      <c r="AY7" s="61" t="s">
        <v>173</v>
      </c>
      <c r="AZ7" s="61" t="s">
        <v>174</v>
      </c>
      <c r="BA7" s="61" t="s">
        <v>175</v>
      </c>
      <c r="BB7" s="61" t="s">
        <v>176</v>
      </c>
      <c r="BC7" s="61" t="s">
        <v>177</v>
      </c>
      <c r="BD7" s="61" t="s">
        <v>178</v>
      </c>
      <c r="BE7" s="61" t="s">
        <v>179</v>
      </c>
      <c r="BF7" s="61" t="s">
        <v>180</v>
      </c>
      <c r="BG7" s="61" t="s">
        <v>181</v>
      </c>
      <c r="BH7" s="61" t="s">
        <v>182</v>
      </c>
      <c r="BI7" s="61" t="s">
        <v>183</v>
      </c>
      <c r="BJ7" s="61" t="s">
        <v>184</v>
      </c>
      <c r="BK7" s="61" t="s">
        <v>185</v>
      </c>
      <c r="BL7" s="61" t="s">
        <v>186</v>
      </c>
      <c r="BM7" s="61" t="s">
        <v>187</v>
      </c>
      <c r="BN7" s="61" t="s">
        <v>188</v>
      </c>
      <c r="BO7" s="61" t="s">
        <v>189</v>
      </c>
      <c r="BP7" s="61" t="s">
        <v>190</v>
      </c>
      <c r="BQ7" s="61" t="s">
        <v>191</v>
      </c>
      <c r="BR7" s="61" t="s">
        <v>192</v>
      </c>
      <c r="BS7" s="61" t="s">
        <v>193</v>
      </c>
      <c r="BT7" s="61" t="s">
        <v>194</v>
      </c>
      <c r="BU7" s="61" t="s">
        <v>195</v>
      </c>
      <c r="BV7" s="61" t="s">
        <v>196</v>
      </c>
      <c r="BW7" s="61" t="s">
        <v>197</v>
      </c>
      <c r="BX7" s="61" t="s">
        <v>198</v>
      </c>
      <c r="BY7" s="61" t="s">
        <v>199</v>
      </c>
      <c r="BZ7" s="61" t="s">
        <v>200</v>
      </c>
      <c r="CA7" s="61" t="s">
        <v>201</v>
      </c>
      <c r="CB7" s="61" t="s">
        <v>202</v>
      </c>
      <c r="CC7" s="61" t="s">
        <v>203</v>
      </c>
      <c r="CD7" s="61" t="s">
        <v>204</v>
      </c>
      <c r="CE7" s="61" t="s">
        <v>205</v>
      </c>
      <c r="CF7" s="61" t="s">
        <v>206</v>
      </c>
      <c r="CG7" s="61" t="s">
        <v>207</v>
      </c>
      <c r="CH7" s="61" t="s">
        <v>208</v>
      </c>
      <c r="CI7" s="61" t="s">
        <v>209</v>
      </c>
      <c r="CJ7" s="61" t="s">
        <v>210</v>
      </c>
      <c r="CK7" s="61" t="s">
        <v>211</v>
      </c>
      <c r="CL7" s="61" t="s">
        <v>212</v>
      </c>
      <c r="CM7" s="61" t="s">
        <v>213</v>
      </c>
      <c r="CN7" s="61" t="s">
        <v>214</v>
      </c>
      <c r="CO7" s="61" t="s">
        <v>215</v>
      </c>
      <c r="CP7" s="61" t="s">
        <v>216</v>
      </c>
      <c r="CQ7" s="61" t="s">
        <v>217</v>
      </c>
      <c r="CR7" s="61" t="s">
        <v>218</v>
      </c>
      <c r="CS7" s="61" t="s">
        <v>219</v>
      </c>
      <c r="CT7" s="61" t="s">
        <v>220</v>
      </c>
      <c r="CU7" s="61" t="s">
        <v>221</v>
      </c>
      <c r="CV7" s="140" t="s">
        <v>302</v>
      </c>
      <c r="CW7" s="61" t="s">
        <v>291</v>
      </c>
      <c r="CX7" s="140" t="s">
        <v>286</v>
      </c>
      <c r="CY7" s="140" t="s">
        <v>287</v>
      </c>
      <c r="CZ7" s="61" t="s">
        <v>242</v>
      </c>
    </row>
    <row r="8" spans="1:104" s="60" customFormat="1" ht="15.75" customHeight="1">
      <c r="A8" s="83"/>
      <c r="B8" s="83"/>
      <c r="C8" s="84"/>
      <c r="D8" s="84"/>
      <c r="E8" s="84"/>
      <c r="F8" s="84"/>
      <c r="G8" s="84"/>
      <c r="H8" s="84"/>
      <c r="I8" s="141"/>
      <c r="J8" s="141"/>
      <c r="K8" s="141"/>
      <c r="L8" s="84"/>
      <c r="M8" s="84"/>
      <c r="N8" s="84"/>
      <c r="O8" s="141"/>
      <c r="P8" s="84"/>
      <c r="Q8" s="141"/>
      <c r="R8" s="84"/>
      <c r="S8" s="137" t="s">
        <v>301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141"/>
      <c r="CW8" s="84"/>
      <c r="CX8" s="141"/>
      <c r="CY8" s="141"/>
      <c r="CZ8" s="84"/>
    </row>
    <row r="9" spans="1:104" s="60" customFormat="1" ht="12">
      <c r="A9" s="82" t="s">
        <v>41</v>
      </c>
      <c r="B9" s="82" t="s">
        <v>42</v>
      </c>
      <c r="C9" s="114" t="s">
        <v>43</v>
      </c>
      <c r="D9" s="114" t="s">
        <v>44</v>
      </c>
      <c r="E9" s="114" t="s">
        <v>45</v>
      </c>
      <c r="F9" s="114" t="s">
        <v>283</v>
      </c>
      <c r="G9" s="114" t="s">
        <v>52</v>
      </c>
      <c r="H9" s="114" t="s">
        <v>53</v>
      </c>
      <c r="I9" s="114" t="s">
        <v>54</v>
      </c>
      <c r="J9" s="114" t="s">
        <v>55</v>
      </c>
      <c r="K9" s="114" t="s">
        <v>56</v>
      </c>
      <c r="L9" s="114" t="s">
        <v>57</v>
      </c>
      <c r="M9" s="114" t="s">
        <v>58</v>
      </c>
      <c r="N9" s="114" t="s">
        <v>59</v>
      </c>
      <c r="O9" s="114" t="s">
        <v>60</v>
      </c>
      <c r="P9" s="114" t="s">
        <v>61</v>
      </c>
      <c r="Q9" s="114" t="s">
        <v>62</v>
      </c>
      <c r="R9" s="114" t="s">
        <v>63</v>
      </c>
      <c r="S9" s="114" t="s">
        <v>64</v>
      </c>
      <c r="T9" s="114" t="s">
        <v>65</v>
      </c>
      <c r="U9" s="114" t="s">
        <v>66</v>
      </c>
      <c r="V9" s="114" t="s">
        <v>67</v>
      </c>
      <c r="W9" s="114" t="s">
        <v>68</v>
      </c>
      <c r="X9" s="114" t="s">
        <v>69</v>
      </c>
      <c r="Y9" s="114" t="s">
        <v>70</v>
      </c>
      <c r="Z9" s="114" t="s">
        <v>71</v>
      </c>
      <c r="AA9" s="114" t="s">
        <v>72</v>
      </c>
      <c r="AB9" s="114" t="s">
        <v>73</v>
      </c>
      <c r="AC9" s="114" t="s">
        <v>74</v>
      </c>
      <c r="AD9" s="114" t="s">
        <v>75</v>
      </c>
      <c r="AE9" s="114" t="s">
        <v>76</v>
      </c>
      <c r="AF9" s="114" t="s">
        <v>77</v>
      </c>
      <c r="AG9" s="114" t="s">
        <v>78</v>
      </c>
      <c r="AH9" s="114" t="s">
        <v>79</v>
      </c>
      <c r="AI9" s="114" t="s">
        <v>80</v>
      </c>
      <c r="AJ9" s="114" t="s">
        <v>81</v>
      </c>
      <c r="AK9" s="114" t="s">
        <v>82</v>
      </c>
      <c r="AL9" s="114" t="s">
        <v>247</v>
      </c>
      <c r="AM9" s="114" t="s">
        <v>248</v>
      </c>
      <c r="AN9" s="114" t="s">
        <v>249</v>
      </c>
      <c r="AO9" s="114" t="s">
        <v>250</v>
      </c>
      <c r="AP9" s="114" t="s">
        <v>83</v>
      </c>
      <c r="AQ9" s="114" t="s">
        <v>84</v>
      </c>
      <c r="AR9" s="114" t="s">
        <v>106</v>
      </c>
      <c r="AS9" s="114" t="s">
        <v>107</v>
      </c>
      <c r="AT9" s="114" t="s">
        <v>108</v>
      </c>
      <c r="AU9" s="114" t="s">
        <v>109</v>
      </c>
      <c r="AV9" s="114" t="s">
        <v>110</v>
      </c>
      <c r="AW9" s="114" t="s">
        <v>111</v>
      </c>
      <c r="AX9" s="114" t="s">
        <v>112</v>
      </c>
      <c r="AY9" s="114" t="s">
        <v>113</v>
      </c>
      <c r="AZ9" s="114" t="s">
        <v>114</v>
      </c>
      <c r="BA9" s="114" t="s">
        <v>115</v>
      </c>
      <c r="BB9" s="114" t="s">
        <v>116</v>
      </c>
      <c r="BC9" s="114" t="s">
        <v>117</v>
      </c>
      <c r="BD9" s="114" t="s">
        <v>134</v>
      </c>
      <c r="BE9" s="114" t="s">
        <v>135</v>
      </c>
      <c r="BF9" s="114" t="s">
        <v>136</v>
      </c>
      <c r="BG9" s="114" t="s">
        <v>137</v>
      </c>
      <c r="BH9" s="114" t="s">
        <v>138</v>
      </c>
      <c r="BI9" s="114" t="s">
        <v>139</v>
      </c>
      <c r="BJ9" s="114" t="s">
        <v>140</v>
      </c>
      <c r="BK9" s="114" t="s">
        <v>239</v>
      </c>
      <c r="BL9" s="114" t="s">
        <v>141</v>
      </c>
      <c r="BM9" s="114" t="s">
        <v>142</v>
      </c>
      <c r="BN9" s="114" t="s">
        <v>143</v>
      </c>
      <c r="BO9" s="114" t="s">
        <v>144</v>
      </c>
      <c r="BP9" s="114" t="s">
        <v>145</v>
      </c>
      <c r="BQ9" s="114" t="s">
        <v>146</v>
      </c>
      <c r="BR9" s="114" t="s">
        <v>147</v>
      </c>
      <c r="BS9" s="114" t="s">
        <v>148</v>
      </c>
      <c r="BT9" s="114" t="s">
        <v>149</v>
      </c>
      <c r="BU9" s="114" t="s">
        <v>150</v>
      </c>
      <c r="BV9" s="114" t="s">
        <v>151</v>
      </c>
      <c r="BW9" s="114" t="s">
        <v>152</v>
      </c>
      <c r="BX9" s="114" t="s">
        <v>153</v>
      </c>
      <c r="BY9" s="114" t="s">
        <v>154</v>
      </c>
      <c r="BZ9" s="114" t="s">
        <v>155</v>
      </c>
      <c r="CA9" s="114" t="s">
        <v>156</v>
      </c>
      <c r="CB9" s="114" t="s">
        <v>157</v>
      </c>
      <c r="CC9" s="114" t="s">
        <v>158</v>
      </c>
      <c r="CD9" s="114" t="s">
        <v>159</v>
      </c>
      <c r="CE9" s="114" t="s">
        <v>160</v>
      </c>
      <c r="CF9" s="114" t="s">
        <v>161</v>
      </c>
      <c r="CG9" s="114" t="s">
        <v>162</v>
      </c>
      <c r="CH9" s="114" t="s">
        <v>163</v>
      </c>
      <c r="CI9" s="114" t="s">
        <v>164</v>
      </c>
      <c r="CJ9" s="114" t="s">
        <v>165</v>
      </c>
      <c r="CK9" s="114" t="s">
        <v>166</v>
      </c>
      <c r="CL9" s="114" t="s">
        <v>167</v>
      </c>
      <c r="CM9" s="114" t="s">
        <v>168</v>
      </c>
      <c r="CN9" s="114" t="s">
        <v>169</v>
      </c>
      <c r="CO9" s="114" t="s">
        <v>222</v>
      </c>
      <c r="CP9" s="114" t="s">
        <v>223</v>
      </c>
      <c r="CQ9" s="114" t="s">
        <v>224</v>
      </c>
      <c r="CR9" s="114" t="s">
        <v>225</v>
      </c>
      <c r="CS9" s="114" t="s">
        <v>226</v>
      </c>
      <c r="CT9" s="114" t="s">
        <v>227</v>
      </c>
      <c r="CU9" s="114" t="s">
        <v>228</v>
      </c>
      <c r="CV9" s="114" t="s">
        <v>251</v>
      </c>
      <c r="CW9" s="114" t="s">
        <v>252</v>
      </c>
      <c r="CX9" s="114" t="s">
        <v>288</v>
      </c>
      <c r="CY9" s="114" t="s">
        <v>289</v>
      </c>
      <c r="CZ9" s="114" t="s">
        <v>292</v>
      </c>
    </row>
    <row r="10" spans="1:104" ht="12.75">
      <c r="A10" s="10" t="s">
        <v>41</v>
      </c>
      <c r="B10" s="2" t="s">
        <v>7</v>
      </c>
      <c r="C10" s="11">
        <f>C11</f>
        <v>5031000</v>
      </c>
      <c r="D10" s="11">
        <f>D11</f>
        <v>4547700</v>
      </c>
      <c r="E10" s="11">
        <f>E11</f>
        <v>902500</v>
      </c>
      <c r="F10" s="11">
        <f aca="true" t="shared" si="0" ref="F10:BN10">F11</f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360000</v>
      </c>
      <c r="AG10" s="11">
        <f t="shared" si="0"/>
        <v>232000</v>
      </c>
      <c r="AH10" s="11">
        <f t="shared" si="0"/>
        <v>453000</v>
      </c>
      <c r="AI10" s="11">
        <f t="shared" si="0"/>
        <v>501000</v>
      </c>
      <c r="AJ10" s="11">
        <f t="shared" si="0"/>
        <v>376500</v>
      </c>
      <c r="AK10" s="11">
        <f t="shared" si="0"/>
        <v>140000</v>
      </c>
      <c r="AL10" s="11">
        <f t="shared" si="0"/>
        <v>297000</v>
      </c>
      <c r="AM10" s="11">
        <f t="shared" si="0"/>
        <v>160000</v>
      </c>
      <c r="AN10" s="11">
        <f t="shared" si="0"/>
        <v>201000</v>
      </c>
      <c r="AO10" s="11">
        <f t="shared" si="0"/>
        <v>150000</v>
      </c>
      <c r="AP10" s="11">
        <f t="shared" si="0"/>
        <v>93000</v>
      </c>
      <c r="AQ10" s="11">
        <f t="shared" si="0"/>
        <v>180000</v>
      </c>
      <c r="AR10" s="11">
        <f t="shared" si="0"/>
        <v>127000</v>
      </c>
      <c r="AS10" s="11">
        <f t="shared" si="0"/>
        <v>159000</v>
      </c>
      <c r="AT10" s="11">
        <f t="shared" si="0"/>
        <v>324000</v>
      </c>
      <c r="AU10" s="11">
        <f t="shared" si="0"/>
        <v>375000</v>
      </c>
      <c r="AV10" s="11">
        <f t="shared" si="0"/>
        <v>0</v>
      </c>
      <c r="AW10" s="11">
        <f t="shared" si="0"/>
        <v>0</v>
      </c>
      <c r="AX10" s="11">
        <f t="shared" si="0"/>
        <v>0</v>
      </c>
      <c r="AY10" s="11">
        <f t="shared" si="0"/>
        <v>0</v>
      </c>
      <c r="AZ10" s="11">
        <f t="shared" si="0"/>
        <v>0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0</v>
      </c>
      <c r="BG10" s="11">
        <f t="shared" si="0"/>
        <v>0</v>
      </c>
      <c r="BH10" s="11">
        <f t="shared" si="0"/>
        <v>0</v>
      </c>
      <c r="BI10" s="11">
        <f t="shared" si="0"/>
        <v>0</v>
      </c>
      <c r="BJ10" s="11">
        <f t="shared" si="0"/>
        <v>0</v>
      </c>
      <c r="BK10" s="11">
        <f t="shared" si="0"/>
        <v>0</v>
      </c>
      <c r="BL10" s="11">
        <f t="shared" si="0"/>
        <v>0</v>
      </c>
      <c r="BM10" s="11">
        <f t="shared" si="0"/>
        <v>0</v>
      </c>
      <c r="BN10" s="11">
        <f t="shared" si="0"/>
        <v>0</v>
      </c>
      <c r="BO10" s="11">
        <f aca="true" t="shared" si="1" ref="BO10:CX10">BO11</f>
        <v>0</v>
      </c>
      <c r="BP10" s="11">
        <f t="shared" si="1"/>
        <v>0</v>
      </c>
      <c r="BQ10" s="11">
        <f t="shared" si="1"/>
        <v>0</v>
      </c>
      <c r="BR10" s="11">
        <f t="shared" si="1"/>
        <v>0</v>
      </c>
      <c r="BS10" s="11">
        <f t="shared" si="1"/>
        <v>0</v>
      </c>
      <c r="BT10" s="11">
        <f t="shared" si="1"/>
        <v>0</v>
      </c>
      <c r="BU10" s="11">
        <f t="shared" si="1"/>
        <v>0</v>
      </c>
      <c r="BV10" s="11">
        <f t="shared" si="1"/>
        <v>0</v>
      </c>
      <c r="BW10" s="11">
        <f t="shared" si="1"/>
        <v>0</v>
      </c>
      <c r="BX10" s="11">
        <f t="shared" si="1"/>
        <v>0</v>
      </c>
      <c r="BY10" s="11">
        <f t="shared" si="1"/>
        <v>0</v>
      </c>
      <c r="BZ10" s="11">
        <f t="shared" si="1"/>
        <v>0</v>
      </c>
      <c r="CA10" s="11">
        <f t="shared" si="1"/>
        <v>0</v>
      </c>
      <c r="CB10" s="11">
        <f t="shared" si="1"/>
        <v>0</v>
      </c>
      <c r="CC10" s="11">
        <f t="shared" si="1"/>
        <v>0</v>
      </c>
      <c r="CD10" s="11">
        <f t="shared" si="1"/>
        <v>0</v>
      </c>
      <c r="CE10" s="11">
        <f t="shared" si="1"/>
        <v>0</v>
      </c>
      <c r="CF10" s="11">
        <f t="shared" si="1"/>
        <v>0</v>
      </c>
      <c r="CG10" s="11">
        <f t="shared" si="1"/>
        <v>0</v>
      </c>
      <c r="CH10" s="11">
        <f t="shared" si="1"/>
        <v>0</v>
      </c>
      <c r="CI10" s="11">
        <f t="shared" si="1"/>
        <v>0</v>
      </c>
      <c r="CJ10" s="11">
        <f t="shared" si="1"/>
        <v>0</v>
      </c>
      <c r="CK10" s="11">
        <f t="shared" si="1"/>
        <v>0</v>
      </c>
      <c r="CL10" s="11">
        <f t="shared" si="1"/>
        <v>0</v>
      </c>
      <c r="CM10" s="11">
        <f t="shared" si="1"/>
        <v>0</v>
      </c>
      <c r="CN10" s="11">
        <f t="shared" si="1"/>
        <v>0</v>
      </c>
      <c r="CO10" s="11">
        <f t="shared" si="1"/>
        <v>0</v>
      </c>
      <c r="CP10" s="11">
        <f t="shared" si="1"/>
        <v>0</v>
      </c>
      <c r="CQ10" s="11">
        <f t="shared" si="1"/>
        <v>0</v>
      </c>
      <c r="CR10" s="11">
        <f t="shared" si="1"/>
        <v>0</v>
      </c>
      <c r="CS10" s="11">
        <f t="shared" si="1"/>
        <v>0</v>
      </c>
      <c r="CT10" s="11">
        <f t="shared" si="1"/>
        <v>0</v>
      </c>
      <c r="CU10" s="11">
        <f t="shared" si="1"/>
        <v>0</v>
      </c>
      <c r="CV10" s="11">
        <f t="shared" si="1"/>
        <v>0</v>
      </c>
      <c r="CW10" s="11"/>
      <c r="CX10" s="11">
        <f t="shared" si="1"/>
        <v>0</v>
      </c>
      <c r="CY10" s="11"/>
      <c r="CZ10" s="11"/>
    </row>
    <row r="11" spans="1:104" ht="12.75">
      <c r="A11" s="10" t="s">
        <v>6</v>
      </c>
      <c r="B11" s="2" t="s">
        <v>8</v>
      </c>
      <c r="C11" s="11">
        <f>C12+C20</f>
        <v>5031000</v>
      </c>
      <c r="D11" s="11">
        <f>D12+D20</f>
        <v>4547700</v>
      </c>
      <c r="E11" s="11">
        <f>E12+E20</f>
        <v>902500</v>
      </c>
      <c r="F11" s="11">
        <f aca="true" t="shared" si="2" ref="F11:AU11">F12</f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  <c r="R11" s="11">
        <f t="shared" si="2"/>
        <v>0</v>
      </c>
      <c r="S11" s="11">
        <f t="shared" si="2"/>
        <v>0</v>
      </c>
      <c r="T11" s="11">
        <f t="shared" si="2"/>
        <v>0</v>
      </c>
      <c r="U11" s="11">
        <f t="shared" si="2"/>
        <v>0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  <c r="AB11" s="11">
        <f t="shared" si="2"/>
        <v>0</v>
      </c>
      <c r="AC11" s="11">
        <f t="shared" si="2"/>
        <v>0</v>
      </c>
      <c r="AD11" s="11">
        <f t="shared" si="2"/>
        <v>0</v>
      </c>
      <c r="AE11" s="11">
        <f t="shared" si="2"/>
        <v>0</v>
      </c>
      <c r="AF11" s="11">
        <f t="shared" si="2"/>
        <v>360000</v>
      </c>
      <c r="AG11" s="11">
        <f t="shared" si="2"/>
        <v>232000</v>
      </c>
      <c r="AH11" s="11">
        <f t="shared" si="2"/>
        <v>453000</v>
      </c>
      <c r="AI11" s="11">
        <f t="shared" si="2"/>
        <v>501000</v>
      </c>
      <c r="AJ11" s="11">
        <f t="shared" si="2"/>
        <v>376500</v>
      </c>
      <c r="AK11" s="11">
        <f t="shared" si="2"/>
        <v>140000</v>
      </c>
      <c r="AL11" s="11">
        <f t="shared" si="2"/>
        <v>297000</v>
      </c>
      <c r="AM11" s="11">
        <f t="shared" si="2"/>
        <v>160000</v>
      </c>
      <c r="AN11" s="11">
        <f t="shared" si="2"/>
        <v>201000</v>
      </c>
      <c r="AO11" s="11">
        <f t="shared" si="2"/>
        <v>150000</v>
      </c>
      <c r="AP11" s="11">
        <f t="shared" si="2"/>
        <v>93000</v>
      </c>
      <c r="AQ11" s="11">
        <f t="shared" si="2"/>
        <v>180000</v>
      </c>
      <c r="AR11" s="11">
        <f t="shared" si="2"/>
        <v>127000</v>
      </c>
      <c r="AS11" s="11">
        <f t="shared" si="2"/>
        <v>159000</v>
      </c>
      <c r="AT11" s="11">
        <f t="shared" si="2"/>
        <v>324000</v>
      </c>
      <c r="AU11" s="11">
        <f t="shared" si="2"/>
        <v>375000</v>
      </c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ht="12.75">
      <c r="A12" s="17">
        <v>1</v>
      </c>
      <c r="B12" s="18" t="s">
        <v>10</v>
      </c>
      <c r="C12" s="12">
        <f>SUM(C13:C19)</f>
        <v>1200700</v>
      </c>
      <c r="D12" s="12">
        <f>SUM(D13:D19)</f>
        <v>1200700</v>
      </c>
      <c r="E12" s="12">
        <f>SUM(E13:E19)</f>
        <v>419200</v>
      </c>
      <c r="F12" s="12">
        <f aca="true" t="shared" si="3" ref="F12:R12">F13+F21</f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aca="true" t="shared" si="4" ref="S12:AH12">S13+S21</f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360000</v>
      </c>
      <c r="AG12" s="12">
        <f t="shared" si="4"/>
        <v>232000</v>
      </c>
      <c r="AH12" s="12">
        <f t="shared" si="4"/>
        <v>453000</v>
      </c>
      <c r="AI12" s="12">
        <f aca="true" t="shared" si="5" ref="AI12:AU12">AI13+AI21</f>
        <v>501000</v>
      </c>
      <c r="AJ12" s="12">
        <f t="shared" si="5"/>
        <v>376500</v>
      </c>
      <c r="AK12" s="12">
        <f t="shared" si="5"/>
        <v>140000</v>
      </c>
      <c r="AL12" s="12">
        <f t="shared" si="5"/>
        <v>297000</v>
      </c>
      <c r="AM12" s="12">
        <f t="shared" si="5"/>
        <v>160000</v>
      </c>
      <c r="AN12" s="12">
        <f t="shared" si="5"/>
        <v>201000</v>
      </c>
      <c r="AO12" s="12">
        <f t="shared" si="5"/>
        <v>150000</v>
      </c>
      <c r="AP12" s="12">
        <f t="shared" si="5"/>
        <v>93000</v>
      </c>
      <c r="AQ12" s="12">
        <f t="shared" si="5"/>
        <v>180000</v>
      </c>
      <c r="AR12" s="12">
        <f t="shared" si="5"/>
        <v>127000</v>
      </c>
      <c r="AS12" s="12">
        <f t="shared" si="5"/>
        <v>159000</v>
      </c>
      <c r="AT12" s="12">
        <f t="shared" si="5"/>
        <v>324000</v>
      </c>
      <c r="AU12" s="12">
        <f t="shared" si="5"/>
        <v>375000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.75">
      <c r="A13" s="17"/>
      <c r="B13" s="20" t="s">
        <v>97</v>
      </c>
      <c r="C13" s="12">
        <f>SUM(E13:CX13)</f>
        <v>987000</v>
      </c>
      <c r="D13" s="12">
        <f>C13</f>
        <v>987000</v>
      </c>
      <c r="E13" s="12">
        <v>205500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9"/>
      <c r="T13" s="19"/>
      <c r="U13" s="19"/>
      <c r="V13" s="19"/>
      <c r="W13" s="19"/>
      <c r="X13" s="19"/>
      <c r="Y13" s="15"/>
      <c r="Z13" s="15"/>
      <c r="AA13" s="15"/>
      <c r="AB13" s="15"/>
      <c r="AC13" s="15"/>
      <c r="AD13" s="19"/>
      <c r="AE13" s="19"/>
      <c r="AF13" s="12">
        <v>180000</v>
      </c>
      <c r="AG13" s="12">
        <v>50000</v>
      </c>
      <c r="AH13" s="12">
        <v>33000</v>
      </c>
      <c r="AI13" s="12">
        <v>81000</v>
      </c>
      <c r="AJ13" s="12">
        <v>31500</v>
      </c>
      <c r="AK13" s="12">
        <v>35000</v>
      </c>
      <c r="AL13" s="12">
        <v>33000</v>
      </c>
      <c r="AM13" s="12">
        <v>24000</v>
      </c>
      <c r="AN13" s="12">
        <v>36000</v>
      </c>
      <c r="AO13" s="12">
        <v>25000</v>
      </c>
      <c r="AP13" s="12">
        <v>18000</v>
      </c>
      <c r="AQ13" s="12">
        <v>38000</v>
      </c>
      <c r="AR13" s="12">
        <v>29000</v>
      </c>
      <c r="AS13" s="12">
        <v>39000</v>
      </c>
      <c r="AT13" s="12">
        <v>54000</v>
      </c>
      <c r="AU13" s="12">
        <v>75000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2"/>
      <c r="CZ13" s="12"/>
    </row>
    <row r="14" spans="1:104" ht="12.75">
      <c r="A14" s="17"/>
      <c r="B14" s="20" t="s">
        <v>282</v>
      </c>
      <c r="C14" s="12">
        <f aca="true" t="shared" si="6" ref="C14:C19">SUM(E14:CX14)</f>
        <v>500</v>
      </c>
      <c r="D14" s="12">
        <f aca="true" t="shared" si="7" ref="D14:D24">C14</f>
        <v>500</v>
      </c>
      <c r="E14" s="12">
        <f>'[1]Phân bổ 2022'!$F$24</f>
        <v>500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9"/>
      <c r="T14" s="19"/>
      <c r="U14" s="19"/>
      <c r="V14" s="19"/>
      <c r="W14" s="19"/>
      <c r="X14" s="19"/>
      <c r="Y14" s="15"/>
      <c r="Z14" s="15"/>
      <c r="AA14" s="15"/>
      <c r="AB14" s="15"/>
      <c r="AC14" s="15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5"/>
      <c r="CZ14" s="15"/>
    </row>
    <row r="15" spans="1:104" ht="12.75">
      <c r="A15" s="17"/>
      <c r="B15" s="20" t="s">
        <v>98</v>
      </c>
      <c r="C15" s="12">
        <f t="shared" si="6"/>
        <v>110000</v>
      </c>
      <c r="D15" s="12">
        <f t="shared" si="7"/>
        <v>110000</v>
      </c>
      <c r="E15" s="12">
        <f>'[1]Phân bổ 2022'!$F$21</f>
        <v>110000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9"/>
      <c r="T15" s="19"/>
      <c r="U15" s="19"/>
      <c r="V15" s="19"/>
      <c r="W15" s="19"/>
      <c r="X15" s="19"/>
      <c r="Y15" s="15"/>
      <c r="Z15" s="15"/>
      <c r="AA15" s="15"/>
      <c r="AB15" s="15"/>
      <c r="AC15" s="15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5"/>
      <c r="CZ15" s="15"/>
    </row>
    <row r="16" spans="1:104" ht="12.75">
      <c r="A16" s="17"/>
      <c r="B16" s="20" t="s">
        <v>284</v>
      </c>
      <c r="C16" s="12">
        <f t="shared" si="6"/>
        <v>300</v>
      </c>
      <c r="D16" s="12">
        <f t="shared" si="7"/>
        <v>300</v>
      </c>
      <c r="E16" s="12">
        <f>'[1]Phân bổ 2022'!$F$25</f>
        <v>300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9"/>
      <c r="T16" s="19"/>
      <c r="U16" s="19"/>
      <c r="V16" s="19"/>
      <c r="W16" s="19"/>
      <c r="X16" s="19"/>
      <c r="Y16" s="15"/>
      <c r="Z16" s="15"/>
      <c r="AA16" s="15"/>
      <c r="AB16" s="15"/>
      <c r="AC16" s="15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5"/>
      <c r="CZ16" s="15"/>
    </row>
    <row r="17" spans="1:104" ht="25.5">
      <c r="A17" s="17"/>
      <c r="B17" s="20" t="s">
        <v>245</v>
      </c>
      <c r="C17" s="12">
        <f t="shared" si="6"/>
        <v>17100</v>
      </c>
      <c r="D17" s="12">
        <f t="shared" si="7"/>
        <v>17100</v>
      </c>
      <c r="E17" s="12">
        <f>'[1]Phân bổ 2022'!$F$22</f>
        <v>17100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9"/>
      <c r="T17" s="19"/>
      <c r="U17" s="19"/>
      <c r="V17" s="19"/>
      <c r="W17" s="19"/>
      <c r="X17" s="19"/>
      <c r="Y17" s="15"/>
      <c r="Z17" s="15"/>
      <c r="AA17" s="15"/>
      <c r="AB17" s="15"/>
      <c r="AC17" s="15"/>
      <c r="AD17" s="19"/>
      <c r="AE17" s="19"/>
      <c r="AF17" s="19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ht="12.75">
      <c r="A18" s="17"/>
      <c r="B18" s="20" t="s">
        <v>99</v>
      </c>
      <c r="C18" s="12">
        <f t="shared" si="6"/>
        <v>57000</v>
      </c>
      <c r="D18" s="12">
        <f t="shared" si="7"/>
        <v>57000</v>
      </c>
      <c r="E18" s="12">
        <f>'[1]Phân bổ 2022'!$F$23</f>
        <v>57000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9"/>
      <c r="T18" s="19"/>
      <c r="U18" s="19"/>
      <c r="V18" s="19"/>
      <c r="W18" s="19"/>
      <c r="X18" s="19"/>
      <c r="Y18" s="15"/>
      <c r="Z18" s="15"/>
      <c r="AA18" s="15"/>
      <c r="AB18" s="15"/>
      <c r="AC18" s="15"/>
      <c r="AD18" s="19"/>
      <c r="AE18" s="19"/>
      <c r="AF18" s="19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ht="12.75">
      <c r="A19" s="17"/>
      <c r="B19" s="20" t="s">
        <v>285</v>
      </c>
      <c r="C19" s="12">
        <f t="shared" si="6"/>
        <v>28800</v>
      </c>
      <c r="D19" s="12">
        <f t="shared" si="7"/>
        <v>28800</v>
      </c>
      <c r="E19" s="12">
        <v>28800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9"/>
      <c r="T19" s="19"/>
      <c r="U19" s="19"/>
      <c r="V19" s="19"/>
      <c r="W19" s="19"/>
      <c r="X19" s="19"/>
      <c r="Y19" s="15"/>
      <c r="Z19" s="15"/>
      <c r="AA19" s="15"/>
      <c r="AB19" s="15"/>
      <c r="AC19" s="15"/>
      <c r="AD19" s="19"/>
      <c r="AE19" s="19"/>
      <c r="AF19" s="19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ht="12.75">
      <c r="A20" s="17">
        <v>2</v>
      </c>
      <c r="B20" s="18" t="s">
        <v>12</v>
      </c>
      <c r="C20" s="12">
        <f>SUM(E20:CX20)</f>
        <v>3830300</v>
      </c>
      <c r="D20" s="12">
        <f>SUM(F20:CY20)</f>
        <v>3347000</v>
      </c>
      <c r="E20" s="12">
        <f>SUM(E21:E24)</f>
        <v>483300</v>
      </c>
      <c r="F20" s="12">
        <f aca="true" t="shared" si="8" ref="F20:BP20">SUM(F21:F24)</f>
        <v>0</v>
      </c>
      <c r="G20" s="12">
        <f t="shared" si="8"/>
        <v>0</v>
      </c>
      <c r="H20" s="12">
        <f t="shared" si="8"/>
        <v>0</v>
      </c>
      <c r="I20" s="12">
        <f t="shared" si="8"/>
        <v>0</v>
      </c>
      <c r="J20" s="12">
        <f t="shared" si="8"/>
        <v>0</v>
      </c>
      <c r="K20" s="12">
        <f t="shared" si="8"/>
        <v>0</v>
      </c>
      <c r="L20" s="12">
        <f t="shared" si="8"/>
        <v>0</v>
      </c>
      <c r="M20" s="12">
        <f t="shared" si="8"/>
        <v>0</v>
      </c>
      <c r="N20" s="12">
        <f t="shared" si="8"/>
        <v>0</v>
      </c>
      <c r="O20" s="12">
        <f t="shared" si="8"/>
        <v>0</v>
      </c>
      <c r="P20" s="12">
        <f t="shared" si="8"/>
        <v>0</v>
      </c>
      <c r="Q20" s="12">
        <f t="shared" si="8"/>
        <v>0</v>
      </c>
      <c r="R20" s="12">
        <f t="shared" si="8"/>
        <v>0</v>
      </c>
      <c r="S20" s="12">
        <f t="shared" si="8"/>
        <v>0</v>
      </c>
      <c r="T20" s="12">
        <f t="shared" si="8"/>
        <v>0</v>
      </c>
      <c r="U20" s="12">
        <f t="shared" si="8"/>
        <v>0</v>
      </c>
      <c r="V20" s="12">
        <f t="shared" si="8"/>
        <v>0</v>
      </c>
      <c r="W20" s="12">
        <f t="shared" si="8"/>
        <v>0</v>
      </c>
      <c r="X20" s="12">
        <f t="shared" si="8"/>
        <v>0</v>
      </c>
      <c r="Y20" s="12">
        <f t="shared" si="8"/>
        <v>0</v>
      </c>
      <c r="Z20" s="12">
        <f t="shared" si="8"/>
        <v>0</v>
      </c>
      <c r="AA20" s="12">
        <f t="shared" si="8"/>
        <v>0</v>
      </c>
      <c r="AB20" s="12">
        <f t="shared" si="8"/>
        <v>0</v>
      </c>
      <c r="AC20" s="12">
        <f t="shared" si="8"/>
        <v>0</v>
      </c>
      <c r="AD20" s="12">
        <f t="shared" si="8"/>
        <v>0</v>
      </c>
      <c r="AE20" s="12">
        <f t="shared" si="8"/>
        <v>0</v>
      </c>
      <c r="AF20" s="12">
        <f t="shared" si="8"/>
        <v>180000</v>
      </c>
      <c r="AG20" s="12">
        <f t="shared" si="8"/>
        <v>182000</v>
      </c>
      <c r="AH20" s="12">
        <f t="shared" si="8"/>
        <v>420000</v>
      </c>
      <c r="AI20" s="12">
        <f t="shared" si="8"/>
        <v>420000</v>
      </c>
      <c r="AJ20" s="12">
        <f t="shared" si="8"/>
        <v>345000</v>
      </c>
      <c r="AK20" s="12">
        <f t="shared" si="8"/>
        <v>105000</v>
      </c>
      <c r="AL20" s="12">
        <f t="shared" si="8"/>
        <v>264000</v>
      </c>
      <c r="AM20" s="12">
        <f t="shared" si="8"/>
        <v>136000</v>
      </c>
      <c r="AN20" s="12">
        <f t="shared" si="8"/>
        <v>165000</v>
      </c>
      <c r="AO20" s="12">
        <f t="shared" si="8"/>
        <v>125000</v>
      </c>
      <c r="AP20" s="12">
        <f t="shared" si="8"/>
        <v>75000</v>
      </c>
      <c r="AQ20" s="12">
        <f t="shared" si="8"/>
        <v>142000</v>
      </c>
      <c r="AR20" s="12">
        <f t="shared" si="8"/>
        <v>98000</v>
      </c>
      <c r="AS20" s="12">
        <f t="shared" si="8"/>
        <v>120000</v>
      </c>
      <c r="AT20" s="12">
        <f t="shared" si="8"/>
        <v>270000</v>
      </c>
      <c r="AU20" s="12">
        <f t="shared" si="8"/>
        <v>300000</v>
      </c>
      <c r="AV20" s="12">
        <f t="shared" si="8"/>
        <v>0</v>
      </c>
      <c r="AW20" s="12">
        <f t="shared" si="8"/>
        <v>0</v>
      </c>
      <c r="AX20" s="12">
        <f t="shared" si="8"/>
        <v>0</v>
      </c>
      <c r="AY20" s="12">
        <f t="shared" si="8"/>
        <v>0</v>
      </c>
      <c r="AZ20" s="12">
        <f t="shared" si="8"/>
        <v>0</v>
      </c>
      <c r="BA20" s="12">
        <f t="shared" si="8"/>
        <v>0</v>
      </c>
      <c r="BB20" s="12">
        <f t="shared" si="8"/>
        <v>0</v>
      </c>
      <c r="BC20" s="12">
        <f t="shared" si="8"/>
        <v>0</v>
      </c>
      <c r="BD20" s="12">
        <f t="shared" si="8"/>
        <v>0</v>
      </c>
      <c r="BE20" s="12">
        <f t="shared" si="8"/>
        <v>0</v>
      </c>
      <c r="BF20" s="12">
        <f t="shared" si="8"/>
        <v>0</v>
      </c>
      <c r="BG20" s="12">
        <f t="shared" si="8"/>
        <v>0</v>
      </c>
      <c r="BH20" s="12">
        <f t="shared" si="8"/>
        <v>0</v>
      </c>
      <c r="BI20" s="12">
        <f t="shared" si="8"/>
        <v>0</v>
      </c>
      <c r="BJ20" s="12">
        <f t="shared" si="8"/>
        <v>0</v>
      </c>
      <c r="BK20" s="12">
        <f t="shared" si="8"/>
        <v>0</v>
      </c>
      <c r="BL20" s="12">
        <f t="shared" si="8"/>
        <v>0</v>
      </c>
      <c r="BM20" s="12">
        <f t="shared" si="8"/>
        <v>0</v>
      </c>
      <c r="BN20" s="12">
        <f t="shared" si="8"/>
        <v>0</v>
      </c>
      <c r="BO20" s="12">
        <f t="shared" si="8"/>
        <v>0</v>
      </c>
      <c r="BP20" s="12">
        <f t="shared" si="8"/>
        <v>0</v>
      </c>
      <c r="BQ20" s="12">
        <f aca="true" t="shared" si="9" ref="BQ20:CX20">SUM(BQ21:BQ24)</f>
        <v>0</v>
      </c>
      <c r="BR20" s="12">
        <f t="shared" si="9"/>
        <v>0</v>
      </c>
      <c r="BS20" s="12">
        <f t="shared" si="9"/>
        <v>0</v>
      </c>
      <c r="BT20" s="12">
        <f t="shared" si="9"/>
        <v>0</v>
      </c>
      <c r="BU20" s="12">
        <f t="shared" si="9"/>
        <v>0</v>
      </c>
      <c r="BV20" s="12">
        <f t="shared" si="9"/>
        <v>0</v>
      </c>
      <c r="BW20" s="12">
        <f t="shared" si="9"/>
        <v>0</v>
      </c>
      <c r="BX20" s="12">
        <f t="shared" si="9"/>
        <v>0</v>
      </c>
      <c r="BY20" s="12">
        <f t="shared" si="9"/>
        <v>0</v>
      </c>
      <c r="BZ20" s="12">
        <f t="shared" si="9"/>
        <v>0</v>
      </c>
      <c r="CA20" s="12">
        <f t="shared" si="9"/>
        <v>0</v>
      </c>
      <c r="CB20" s="12">
        <f t="shared" si="9"/>
        <v>0</v>
      </c>
      <c r="CC20" s="12">
        <f t="shared" si="9"/>
        <v>0</v>
      </c>
      <c r="CD20" s="12">
        <f t="shared" si="9"/>
        <v>0</v>
      </c>
      <c r="CE20" s="12">
        <f t="shared" si="9"/>
        <v>0</v>
      </c>
      <c r="CF20" s="12">
        <f t="shared" si="9"/>
        <v>0</v>
      </c>
      <c r="CG20" s="12">
        <f t="shared" si="9"/>
        <v>0</v>
      </c>
      <c r="CH20" s="12">
        <f t="shared" si="9"/>
        <v>0</v>
      </c>
      <c r="CI20" s="12">
        <f t="shared" si="9"/>
        <v>0</v>
      </c>
      <c r="CJ20" s="12">
        <f t="shared" si="9"/>
        <v>0</v>
      </c>
      <c r="CK20" s="12">
        <f t="shared" si="9"/>
        <v>0</v>
      </c>
      <c r="CL20" s="12">
        <f t="shared" si="9"/>
        <v>0</v>
      </c>
      <c r="CM20" s="12">
        <f t="shared" si="9"/>
        <v>0</v>
      </c>
      <c r="CN20" s="12">
        <f t="shared" si="9"/>
        <v>0</v>
      </c>
      <c r="CO20" s="12">
        <f t="shared" si="9"/>
        <v>0</v>
      </c>
      <c r="CP20" s="12">
        <f t="shared" si="9"/>
        <v>0</v>
      </c>
      <c r="CQ20" s="12">
        <f t="shared" si="9"/>
        <v>0</v>
      </c>
      <c r="CR20" s="12">
        <f t="shared" si="9"/>
        <v>0</v>
      </c>
      <c r="CS20" s="12">
        <f t="shared" si="9"/>
        <v>0</v>
      </c>
      <c r="CT20" s="12">
        <f t="shared" si="9"/>
        <v>0</v>
      </c>
      <c r="CU20" s="12">
        <f t="shared" si="9"/>
        <v>0</v>
      </c>
      <c r="CV20" s="12">
        <f t="shared" si="9"/>
        <v>0</v>
      </c>
      <c r="CW20" s="12"/>
      <c r="CX20" s="12">
        <f t="shared" si="9"/>
        <v>0</v>
      </c>
      <c r="CY20" s="12"/>
      <c r="CZ20" s="12"/>
    </row>
    <row r="21" spans="1:104" ht="12.75">
      <c r="A21" s="17"/>
      <c r="B21" s="20" t="s">
        <v>100</v>
      </c>
      <c r="C21" s="12">
        <f>SUM(E21:CX21)</f>
        <v>3632000</v>
      </c>
      <c r="D21" s="12">
        <f t="shared" si="7"/>
        <v>3632000</v>
      </c>
      <c r="E21" s="12">
        <v>285000</v>
      </c>
      <c r="F21" s="12">
        <f aca="true" t="shared" si="10" ref="F21:R21">SUM(F22:F25)</f>
        <v>0</v>
      </c>
      <c r="G21" s="12">
        <f t="shared" si="10"/>
        <v>0</v>
      </c>
      <c r="H21" s="12">
        <f t="shared" si="10"/>
        <v>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12">
        <f t="shared" si="10"/>
        <v>0</v>
      </c>
      <c r="M21" s="12">
        <f t="shared" si="10"/>
        <v>0</v>
      </c>
      <c r="N21" s="12">
        <f t="shared" si="10"/>
        <v>0</v>
      </c>
      <c r="O21" s="12">
        <f t="shared" si="10"/>
        <v>0</v>
      </c>
      <c r="P21" s="12">
        <f t="shared" si="10"/>
        <v>0</v>
      </c>
      <c r="Q21" s="12">
        <f t="shared" si="10"/>
        <v>0</v>
      </c>
      <c r="R21" s="12">
        <f t="shared" si="10"/>
        <v>0</v>
      </c>
      <c r="S21" s="12">
        <f aca="true" t="shared" si="11" ref="S21:AE21">SUM(S22:S25)</f>
        <v>0</v>
      </c>
      <c r="T21" s="12">
        <f t="shared" si="11"/>
        <v>0</v>
      </c>
      <c r="U21" s="12">
        <f t="shared" si="11"/>
        <v>0</v>
      </c>
      <c r="V21" s="12">
        <f t="shared" si="11"/>
        <v>0</v>
      </c>
      <c r="W21" s="12">
        <f t="shared" si="11"/>
        <v>0</v>
      </c>
      <c r="X21" s="12">
        <f t="shared" si="11"/>
        <v>0</v>
      </c>
      <c r="Y21" s="12">
        <f t="shared" si="11"/>
        <v>0</v>
      </c>
      <c r="Z21" s="12">
        <f t="shared" si="11"/>
        <v>0</v>
      </c>
      <c r="AA21" s="12">
        <f t="shared" si="11"/>
        <v>0</v>
      </c>
      <c r="AB21" s="12">
        <f t="shared" si="11"/>
        <v>0</v>
      </c>
      <c r="AC21" s="12">
        <f t="shared" si="11"/>
        <v>0</v>
      </c>
      <c r="AD21" s="12">
        <f t="shared" si="11"/>
        <v>0</v>
      </c>
      <c r="AE21" s="12">
        <f t="shared" si="11"/>
        <v>0</v>
      </c>
      <c r="AF21" s="12">
        <v>180000</v>
      </c>
      <c r="AG21" s="12">
        <v>182000</v>
      </c>
      <c r="AH21" s="12">
        <v>420000</v>
      </c>
      <c r="AI21" s="12">
        <v>420000</v>
      </c>
      <c r="AJ21" s="12">
        <v>345000</v>
      </c>
      <c r="AK21" s="12">
        <v>105000</v>
      </c>
      <c r="AL21" s="12">
        <v>264000</v>
      </c>
      <c r="AM21" s="12">
        <v>136000</v>
      </c>
      <c r="AN21" s="12">
        <v>165000</v>
      </c>
      <c r="AO21" s="12">
        <v>125000</v>
      </c>
      <c r="AP21" s="12">
        <v>75000</v>
      </c>
      <c r="AQ21" s="12">
        <v>142000</v>
      </c>
      <c r="AR21" s="12">
        <v>98000</v>
      </c>
      <c r="AS21" s="12">
        <v>120000</v>
      </c>
      <c r="AT21" s="12">
        <v>270000</v>
      </c>
      <c r="AU21" s="12">
        <v>300000</v>
      </c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ht="12.75">
      <c r="A22" s="17"/>
      <c r="B22" s="20" t="s">
        <v>281</v>
      </c>
      <c r="C22" s="12">
        <f>SUM(E22:CX22)</f>
        <v>12500</v>
      </c>
      <c r="D22" s="12">
        <f t="shared" si="7"/>
        <v>12500</v>
      </c>
      <c r="E22" s="12">
        <v>12500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9"/>
      <c r="T22" s="19"/>
      <c r="U22" s="19"/>
      <c r="V22" s="19"/>
      <c r="W22" s="19"/>
      <c r="X22" s="19"/>
      <c r="Y22" s="15"/>
      <c r="Z22" s="15"/>
      <c r="AA22" s="15"/>
      <c r="AB22" s="15"/>
      <c r="AC22" s="15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38.25">
      <c r="A23" s="17"/>
      <c r="B23" s="54" t="s">
        <v>246</v>
      </c>
      <c r="C23" s="12">
        <f>SUM(E23:CX23)</f>
        <v>146800</v>
      </c>
      <c r="D23" s="12">
        <f t="shared" si="7"/>
        <v>146800</v>
      </c>
      <c r="E23" s="12">
        <f>118000+28800</f>
        <v>146800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9"/>
      <c r="T23" s="19"/>
      <c r="U23" s="19"/>
      <c r="V23" s="19"/>
      <c r="W23" s="19"/>
      <c r="X23" s="19"/>
      <c r="Y23" s="15"/>
      <c r="Z23" s="15"/>
      <c r="AA23" s="15"/>
      <c r="AB23" s="15"/>
      <c r="AC23" s="15"/>
      <c r="AD23" s="19"/>
      <c r="AE23" s="19"/>
      <c r="AF23" s="19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.75">
      <c r="A24" s="17"/>
      <c r="B24" s="20" t="s">
        <v>101</v>
      </c>
      <c r="C24" s="12">
        <f>SUM(E24:CX24)</f>
        <v>39000</v>
      </c>
      <c r="D24" s="12">
        <f t="shared" si="7"/>
        <v>39000</v>
      </c>
      <c r="E24" s="12">
        <v>39000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9"/>
      <c r="T24" s="19"/>
      <c r="U24" s="19"/>
      <c r="V24" s="19"/>
      <c r="W24" s="19"/>
      <c r="X24" s="19"/>
      <c r="Y24" s="15"/>
      <c r="Z24" s="15"/>
      <c r="AA24" s="15"/>
      <c r="AB24" s="15"/>
      <c r="AC24" s="15"/>
      <c r="AD24" s="19"/>
      <c r="AE24" s="19"/>
      <c r="AF24" s="19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ht="12.75">
      <c r="A25" s="10" t="s">
        <v>15</v>
      </c>
      <c r="B25" s="2" t="s">
        <v>13</v>
      </c>
      <c r="C25" s="13"/>
      <c r="D25" s="13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9"/>
      <c r="T25" s="19"/>
      <c r="U25" s="19"/>
      <c r="V25" s="19"/>
      <c r="W25" s="19"/>
      <c r="X25" s="19"/>
      <c r="Y25" s="15"/>
      <c r="Z25" s="15"/>
      <c r="AA25" s="15"/>
      <c r="AB25" s="15"/>
      <c r="AC25" s="15"/>
      <c r="AD25" s="19"/>
      <c r="AE25" s="19"/>
      <c r="AF25" s="19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23" customFormat="1" ht="12.75">
      <c r="A26" s="10" t="s">
        <v>253</v>
      </c>
      <c r="B26" s="2" t="s">
        <v>14</v>
      </c>
      <c r="C26" s="11">
        <f>SUM(E26:CX26)</f>
        <v>902500</v>
      </c>
      <c r="D26" s="11">
        <f>C26</f>
        <v>902500</v>
      </c>
      <c r="E26" s="11">
        <f>E11</f>
        <v>902500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1"/>
      <c r="T26" s="21"/>
      <c r="U26" s="21"/>
      <c r="V26" s="21"/>
      <c r="W26" s="21"/>
      <c r="X26" s="21"/>
      <c r="Y26" s="15"/>
      <c r="Z26" s="15"/>
      <c r="AA26" s="15"/>
      <c r="AB26" s="15"/>
      <c r="AC26" s="15"/>
      <c r="AD26" s="21"/>
      <c r="AE26" s="21"/>
      <c r="AF26" s="21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ht="12.75">
      <c r="A27" s="10" t="s">
        <v>42</v>
      </c>
      <c r="B27" s="2" t="s">
        <v>16</v>
      </c>
      <c r="C27" s="16">
        <f>C28</f>
        <v>1476020999.9775</v>
      </c>
      <c r="D27" s="16">
        <f>D28</f>
        <v>1476020999.9775</v>
      </c>
      <c r="E27" s="16">
        <f aca="true" t="shared" si="12" ref="E27:BO27">E28</f>
        <v>42571016</v>
      </c>
      <c r="F27" s="16">
        <f t="shared" si="12"/>
        <v>17633241</v>
      </c>
      <c r="G27" s="16">
        <f t="shared" si="12"/>
        <v>3016327</v>
      </c>
      <c r="H27" s="16">
        <f t="shared" si="12"/>
        <v>101963506</v>
      </c>
      <c r="I27" s="16">
        <f t="shared" si="12"/>
        <v>102256164</v>
      </c>
      <c r="J27" s="16">
        <f t="shared" si="12"/>
        <v>3218926</v>
      </c>
      <c r="K27" s="16">
        <f t="shared" si="12"/>
        <v>170726307</v>
      </c>
      <c r="L27" s="16">
        <f t="shared" si="12"/>
        <v>2841330</v>
      </c>
      <c r="M27" s="16">
        <f t="shared" si="12"/>
        <v>2733165</v>
      </c>
      <c r="N27" s="16">
        <f t="shared" si="12"/>
        <v>9835316</v>
      </c>
      <c r="O27" s="16">
        <f t="shared" si="12"/>
        <v>89000187</v>
      </c>
      <c r="P27" s="16">
        <f t="shared" si="12"/>
        <v>5623455</v>
      </c>
      <c r="Q27" s="16">
        <f t="shared" si="12"/>
        <v>11598010</v>
      </c>
      <c r="R27" s="16">
        <f t="shared" si="12"/>
        <v>1870000</v>
      </c>
      <c r="S27" s="16">
        <f t="shared" si="12"/>
        <v>5866252</v>
      </c>
      <c r="T27" s="16">
        <f t="shared" si="12"/>
        <v>4594018</v>
      </c>
      <c r="U27" s="16">
        <f t="shared" si="12"/>
        <v>3350340</v>
      </c>
      <c r="V27" s="16">
        <f t="shared" si="12"/>
        <v>1352292</v>
      </c>
      <c r="W27" s="16">
        <f t="shared" si="12"/>
        <v>1130880</v>
      </c>
      <c r="X27" s="16">
        <f t="shared" si="12"/>
        <v>258330</v>
      </c>
      <c r="Y27" s="16">
        <f t="shared" si="12"/>
        <v>273040</v>
      </c>
      <c r="Z27" s="16">
        <f t="shared" si="12"/>
        <v>68768</v>
      </c>
      <c r="AA27" s="16">
        <f t="shared" si="12"/>
        <v>184630</v>
      </c>
      <c r="AB27" s="16">
        <f t="shared" si="12"/>
        <v>50120</v>
      </c>
      <c r="AC27" s="16">
        <f t="shared" si="12"/>
        <v>78884</v>
      </c>
      <c r="AD27" s="16">
        <f t="shared" si="12"/>
        <v>11293000</v>
      </c>
      <c r="AE27" s="16">
        <f t="shared" si="12"/>
        <v>4120000</v>
      </c>
      <c r="AF27" s="16">
        <f t="shared" si="12"/>
        <v>14600000</v>
      </c>
      <c r="AG27" s="16">
        <f>AG28</f>
        <v>15229000</v>
      </c>
      <c r="AH27" s="16">
        <f t="shared" si="12"/>
        <v>16101999.6</v>
      </c>
      <c r="AI27" s="16">
        <f t="shared" si="12"/>
        <v>17116000</v>
      </c>
      <c r="AJ27" s="16">
        <f t="shared" si="12"/>
        <v>18130966</v>
      </c>
      <c r="AK27" s="16">
        <f t="shared" si="12"/>
        <v>15659193</v>
      </c>
      <c r="AL27" s="16">
        <f t="shared" si="12"/>
        <v>16354233</v>
      </c>
      <c r="AM27" s="16">
        <f t="shared" si="12"/>
        <v>13207125</v>
      </c>
      <c r="AN27" s="16">
        <f t="shared" si="12"/>
        <v>14956308</v>
      </c>
      <c r="AO27" s="16">
        <f>AO28</f>
        <v>14079000</v>
      </c>
      <c r="AP27" s="16">
        <f t="shared" si="12"/>
        <v>12264537.3775</v>
      </c>
      <c r="AQ27" s="16">
        <f t="shared" si="12"/>
        <v>14385885</v>
      </c>
      <c r="AR27" s="16">
        <f t="shared" si="12"/>
        <v>12482000</v>
      </c>
      <c r="AS27" s="16">
        <f t="shared" si="12"/>
        <v>14710000</v>
      </c>
      <c r="AT27" s="16">
        <f t="shared" si="12"/>
        <v>16143000</v>
      </c>
      <c r="AU27" s="16">
        <f t="shared" si="12"/>
        <v>15534753</v>
      </c>
      <c r="AV27" s="16">
        <f t="shared" si="12"/>
        <v>11084929</v>
      </c>
      <c r="AW27" s="16">
        <f t="shared" si="12"/>
        <v>10009189</v>
      </c>
      <c r="AX27" s="16">
        <f t="shared" si="12"/>
        <v>6646433</v>
      </c>
      <c r="AY27" s="16">
        <f t="shared" si="12"/>
        <v>8390366</v>
      </c>
      <c r="AZ27" s="16">
        <f t="shared" si="12"/>
        <v>13107736</v>
      </c>
      <c r="BA27" s="16">
        <f t="shared" si="12"/>
        <v>14999279</v>
      </c>
      <c r="BB27" s="16">
        <f t="shared" si="12"/>
        <v>13310107</v>
      </c>
      <c r="BC27" s="16">
        <f t="shared" si="12"/>
        <v>9581787</v>
      </c>
      <c r="BD27" s="16">
        <f t="shared" si="12"/>
        <v>7282937</v>
      </c>
      <c r="BE27" s="16">
        <f t="shared" si="12"/>
        <v>8422604</v>
      </c>
      <c r="BF27" s="16">
        <f t="shared" si="12"/>
        <v>6212914</v>
      </c>
      <c r="BG27" s="16">
        <f t="shared" si="12"/>
        <v>6709837</v>
      </c>
      <c r="BH27" s="16">
        <f t="shared" si="12"/>
        <v>6802159</v>
      </c>
      <c r="BI27" s="16">
        <f t="shared" si="12"/>
        <v>7151975</v>
      </c>
      <c r="BJ27" s="16">
        <f t="shared" si="12"/>
        <v>7214510</v>
      </c>
      <c r="BK27" s="16">
        <f t="shared" si="12"/>
        <v>6606495</v>
      </c>
      <c r="BL27" s="16">
        <f t="shared" si="12"/>
        <v>7795053</v>
      </c>
      <c r="BM27" s="16">
        <f t="shared" si="12"/>
        <v>9926147</v>
      </c>
      <c r="BN27" s="16">
        <f t="shared" si="12"/>
        <v>6771328</v>
      </c>
      <c r="BO27" s="16">
        <f t="shared" si="12"/>
        <v>8725746</v>
      </c>
      <c r="BP27" s="16">
        <f aca="true" t="shared" si="13" ref="BP27:CX27">BP28</f>
        <v>15336168</v>
      </c>
      <c r="BQ27" s="16">
        <f t="shared" si="13"/>
        <v>9452364</v>
      </c>
      <c r="BR27" s="16">
        <f t="shared" si="13"/>
        <v>8601703</v>
      </c>
      <c r="BS27" s="16">
        <f t="shared" si="13"/>
        <v>10243943</v>
      </c>
      <c r="BT27" s="16">
        <f t="shared" si="13"/>
        <v>14027333</v>
      </c>
      <c r="BU27" s="16">
        <f t="shared" si="13"/>
        <v>9273583</v>
      </c>
      <c r="BV27" s="16">
        <f t="shared" si="13"/>
        <v>8874719</v>
      </c>
      <c r="BW27" s="16">
        <f t="shared" si="13"/>
        <v>10478224</v>
      </c>
      <c r="BX27" s="16">
        <f t="shared" si="13"/>
        <v>10537056</v>
      </c>
      <c r="BY27" s="16">
        <f t="shared" si="13"/>
        <v>9011797</v>
      </c>
      <c r="BZ27" s="16">
        <f t="shared" si="13"/>
        <v>7019440</v>
      </c>
      <c r="CA27" s="16">
        <f t="shared" si="13"/>
        <v>8690367</v>
      </c>
      <c r="CB27" s="16">
        <f t="shared" si="13"/>
        <v>5948053</v>
      </c>
      <c r="CC27" s="16">
        <f t="shared" si="13"/>
        <v>13271864</v>
      </c>
      <c r="CD27" s="16">
        <f t="shared" si="13"/>
        <v>13708469</v>
      </c>
      <c r="CE27" s="16">
        <f t="shared" si="13"/>
        <v>6472837</v>
      </c>
      <c r="CF27" s="16">
        <f t="shared" si="13"/>
        <v>11608622</v>
      </c>
      <c r="CG27" s="16">
        <f t="shared" si="13"/>
        <v>7754215</v>
      </c>
      <c r="CH27" s="16">
        <f t="shared" si="13"/>
        <v>13174275</v>
      </c>
      <c r="CI27" s="16">
        <f t="shared" si="13"/>
        <v>3280898</v>
      </c>
      <c r="CJ27" s="16">
        <f t="shared" si="13"/>
        <v>16228769</v>
      </c>
      <c r="CK27" s="16">
        <f t="shared" si="13"/>
        <v>10040115</v>
      </c>
      <c r="CL27" s="16">
        <f t="shared" si="13"/>
        <v>30046742</v>
      </c>
      <c r="CM27" s="16">
        <f t="shared" si="13"/>
        <v>15782600</v>
      </c>
      <c r="CN27" s="16">
        <f t="shared" si="13"/>
        <v>10161844</v>
      </c>
      <c r="CO27" s="16">
        <f t="shared" si="13"/>
        <v>21919267</v>
      </c>
      <c r="CP27" s="16">
        <f t="shared" si="13"/>
        <v>19346190</v>
      </c>
      <c r="CQ27" s="16">
        <f t="shared" si="13"/>
        <v>8363738</v>
      </c>
      <c r="CR27" s="16">
        <f t="shared" si="13"/>
        <v>14709555</v>
      </c>
      <c r="CS27" s="16">
        <f t="shared" si="13"/>
        <v>16599030</v>
      </c>
      <c r="CT27" s="16">
        <f t="shared" si="13"/>
        <v>17378309</v>
      </c>
      <c r="CU27" s="16">
        <f t="shared" si="13"/>
        <v>8363396</v>
      </c>
      <c r="CV27" s="16">
        <f t="shared" si="13"/>
        <v>7164480</v>
      </c>
      <c r="CW27" s="16"/>
      <c r="CX27" s="16">
        <f t="shared" si="13"/>
        <v>2010000</v>
      </c>
      <c r="CY27" s="16"/>
      <c r="CZ27" s="16"/>
    </row>
    <row r="28" spans="1:104" ht="13.5" customHeight="1">
      <c r="A28" s="10" t="s">
        <v>6</v>
      </c>
      <c r="B28" s="2" t="s">
        <v>254</v>
      </c>
      <c r="C28" s="11">
        <f aca="true" t="shared" si="14" ref="C28:AI28">C29+C38+C48+C56+C60+C66+C70+C79+C83+C91</f>
        <v>1476020999.9775</v>
      </c>
      <c r="D28" s="11">
        <f>D29+D38+D48+D56+D60+D66+D70+D79+D83+D91</f>
        <v>1476020999.9775</v>
      </c>
      <c r="E28" s="11">
        <f t="shared" si="14"/>
        <v>42571016</v>
      </c>
      <c r="F28" s="11">
        <f t="shared" si="14"/>
        <v>17633241</v>
      </c>
      <c r="G28" s="11">
        <f t="shared" si="14"/>
        <v>3016327</v>
      </c>
      <c r="H28" s="11">
        <f t="shared" si="14"/>
        <v>101963506</v>
      </c>
      <c r="I28" s="11">
        <f t="shared" si="14"/>
        <v>102256164</v>
      </c>
      <c r="J28" s="11">
        <f t="shared" si="14"/>
        <v>3218926</v>
      </c>
      <c r="K28" s="11">
        <f t="shared" si="14"/>
        <v>170726307</v>
      </c>
      <c r="L28" s="11">
        <f t="shared" si="14"/>
        <v>2841330</v>
      </c>
      <c r="M28" s="11">
        <f t="shared" si="14"/>
        <v>2733165</v>
      </c>
      <c r="N28" s="11">
        <f t="shared" si="14"/>
        <v>9835316</v>
      </c>
      <c r="O28" s="11">
        <f t="shared" si="14"/>
        <v>89000187</v>
      </c>
      <c r="P28" s="11">
        <f t="shared" si="14"/>
        <v>5623455</v>
      </c>
      <c r="Q28" s="11">
        <f t="shared" si="14"/>
        <v>11598010</v>
      </c>
      <c r="R28" s="11">
        <f t="shared" si="14"/>
        <v>1870000</v>
      </c>
      <c r="S28" s="11">
        <f>S29+S38+S48+S56+S60+S66+S70+S79+S83+S91</f>
        <v>5866252</v>
      </c>
      <c r="T28" s="11">
        <f t="shared" si="14"/>
        <v>4594018</v>
      </c>
      <c r="U28" s="11">
        <f t="shared" si="14"/>
        <v>3350340</v>
      </c>
      <c r="V28" s="11">
        <f t="shared" si="14"/>
        <v>1352292</v>
      </c>
      <c r="W28" s="11">
        <f t="shared" si="14"/>
        <v>1130880</v>
      </c>
      <c r="X28" s="11">
        <f t="shared" si="14"/>
        <v>258330</v>
      </c>
      <c r="Y28" s="11">
        <f t="shared" si="14"/>
        <v>273040</v>
      </c>
      <c r="Z28" s="11">
        <f t="shared" si="14"/>
        <v>68768</v>
      </c>
      <c r="AA28" s="11">
        <f t="shared" si="14"/>
        <v>184630</v>
      </c>
      <c r="AB28" s="11">
        <f t="shared" si="14"/>
        <v>50120</v>
      </c>
      <c r="AC28" s="11">
        <f t="shared" si="14"/>
        <v>78884</v>
      </c>
      <c r="AD28" s="11">
        <f t="shared" si="14"/>
        <v>11293000</v>
      </c>
      <c r="AE28" s="11">
        <f t="shared" si="14"/>
        <v>4120000</v>
      </c>
      <c r="AF28" s="11">
        <f t="shared" si="14"/>
        <v>14600000</v>
      </c>
      <c r="AG28" s="11">
        <f>AG29+AG38+AG48+AG56+AG60+AG66+AG70+AG79+AG83+AG91</f>
        <v>15229000</v>
      </c>
      <c r="AH28" s="11">
        <f t="shared" si="14"/>
        <v>16101999.6</v>
      </c>
      <c r="AI28" s="11">
        <f t="shared" si="14"/>
        <v>17116000</v>
      </c>
      <c r="AJ28" s="11">
        <f aca="true" t="shared" si="15" ref="AJ28:BO28">AJ29+AJ38+AJ48+AJ56+AJ60+AJ66+AJ70+AJ79+AJ83+AJ91</f>
        <v>18130966</v>
      </c>
      <c r="AK28" s="11">
        <f t="shared" si="15"/>
        <v>15659193</v>
      </c>
      <c r="AL28" s="11">
        <f t="shared" si="15"/>
        <v>16354233</v>
      </c>
      <c r="AM28" s="11">
        <f t="shared" si="15"/>
        <v>13207125</v>
      </c>
      <c r="AN28" s="11">
        <f t="shared" si="15"/>
        <v>14956308</v>
      </c>
      <c r="AO28" s="11">
        <f t="shared" si="15"/>
        <v>14079000</v>
      </c>
      <c r="AP28" s="11">
        <f t="shared" si="15"/>
        <v>12264537.3775</v>
      </c>
      <c r="AQ28" s="11">
        <f t="shared" si="15"/>
        <v>14385885</v>
      </c>
      <c r="AR28" s="11">
        <f t="shared" si="15"/>
        <v>12482000</v>
      </c>
      <c r="AS28" s="11">
        <f t="shared" si="15"/>
        <v>14710000</v>
      </c>
      <c r="AT28" s="11">
        <f t="shared" si="15"/>
        <v>16143000</v>
      </c>
      <c r="AU28" s="11">
        <f t="shared" si="15"/>
        <v>15534753</v>
      </c>
      <c r="AV28" s="11">
        <f t="shared" si="15"/>
        <v>11084929</v>
      </c>
      <c r="AW28" s="11">
        <f t="shared" si="15"/>
        <v>10009189</v>
      </c>
      <c r="AX28" s="11">
        <f t="shared" si="15"/>
        <v>6646433</v>
      </c>
      <c r="AY28" s="11">
        <f t="shared" si="15"/>
        <v>8390366</v>
      </c>
      <c r="AZ28" s="11">
        <f t="shared" si="15"/>
        <v>13107736</v>
      </c>
      <c r="BA28" s="11">
        <f t="shared" si="15"/>
        <v>14999279</v>
      </c>
      <c r="BB28" s="11">
        <f t="shared" si="15"/>
        <v>13310107</v>
      </c>
      <c r="BC28" s="11">
        <f t="shared" si="15"/>
        <v>9581787</v>
      </c>
      <c r="BD28" s="11">
        <f t="shared" si="15"/>
        <v>7282937</v>
      </c>
      <c r="BE28" s="11">
        <f t="shared" si="15"/>
        <v>8422604</v>
      </c>
      <c r="BF28" s="11">
        <f t="shared" si="15"/>
        <v>6212914</v>
      </c>
      <c r="BG28" s="11">
        <f t="shared" si="15"/>
        <v>6709837</v>
      </c>
      <c r="BH28" s="11">
        <f t="shared" si="15"/>
        <v>6802159</v>
      </c>
      <c r="BI28" s="11">
        <f t="shared" si="15"/>
        <v>7151975</v>
      </c>
      <c r="BJ28" s="11">
        <f t="shared" si="15"/>
        <v>7214510</v>
      </c>
      <c r="BK28" s="11">
        <f t="shared" si="15"/>
        <v>6606495</v>
      </c>
      <c r="BL28" s="11">
        <f t="shared" si="15"/>
        <v>7795053</v>
      </c>
      <c r="BM28" s="11">
        <f t="shared" si="15"/>
        <v>9926147</v>
      </c>
      <c r="BN28" s="11">
        <f t="shared" si="15"/>
        <v>6771328</v>
      </c>
      <c r="BO28" s="11">
        <f t="shared" si="15"/>
        <v>8725746</v>
      </c>
      <c r="BP28" s="11">
        <f aca="true" t="shared" si="16" ref="BP28:CU28">BP29+BP38+BP48+BP56+BP60+BP66+BP70+BP79+BP83+BP91</f>
        <v>15336168</v>
      </c>
      <c r="BQ28" s="11">
        <f t="shared" si="16"/>
        <v>9452364</v>
      </c>
      <c r="BR28" s="11">
        <f t="shared" si="16"/>
        <v>8601703</v>
      </c>
      <c r="BS28" s="11">
        <f t="shared" si="16"/>
        <v>10243943</v>
      </c>
      <c r="BT28" s="11">
        <f t="shared" si="16"/>
        <v>14027333</v>
      </c>
      <c r="BU28" s="11">
        <f t="shared" si="16"/>
        <v>9273583</v>
      </c>
      <c r="BV28" s="11">
        <f t="shared" si="16"/>
        <v>8874719</v>
      </c>
      <c r="BW28" s="11">
        <f t="shared" si="16"/>
        <v>10478224</v>
      </c>
      <c r="BX28" s="11">
        <f t="shared" si="16"/>
        <v>10537056</v>
      </c>
      <c r="BY28" s="11">
        <f t="shared" si="16"/>
        <v>9011797</v>
      </c>
      <c r="BZ28" s="11">
        <f t="shared" si="16"/>
        <v>7019440</v>
      </c>
      <c r="CA28" s="11">
        <f t="shared" si="16"/>
        <v>8690367</v>
      </c>
      <c r="CB28" s="11">
        <f t="shared" si="16"/>
        <v>5948053</v>
      </c>
      <c r="CC28" s="11">
        <f t="shared" si="16"/>
        <v>13271864</v>
      </c>
      <c r="CD28" s="11">
        <f t="shared" si="16"/>
        <v>13708469</v>
      </c>
      <c r="CE28" s="11">
        <f t="shared" si="16"/>
        <v>6472837</v>
      </c>
      <c r="CF28" s="11">
        <f t="shared" si="16"/>
        <v>11608622</v>
      </c>
      <c r="CG28" s="11">
        <f t="shared" si="16"/>
        <v>7754215</v>
      </c>
      <c r="CH28" s="11">
        <f t="shared" si="16"/>
        <v>13174275</v>
      </c>
      <c r="CI28" s="11">
        <f t="shared" si="16"/>
        <v>3280898</v>
      </c>
      <c r="CJ28" s="11">
        <f t="shared" si="16"/>
        <v>16228769</v>
      </c>
      <c r="CK28" s="11">
        <f t="shared" si="16"/>
        <v>10040115</v>
      </c>
      <c r="CL28" s="11">
        <f t="shared" si="16"/>
        <v>30046742</v>
      </c>
      <c r="CM28" s="11">
        <f t="shared" si="16"/>
        <v>15782600</v>
      </c>
      <c r="CN28" s="11">
        <f t="shared" si="16"/>
        <v>10161844</v>
      </c>
      <c r="CO28" s="11">
        <f t="shared" si="16"/>
        <v>21919267</v>
      </c>
      <c r="CP28" s="11">
        <f t="shared" si="16"/>
        <v>19346190</v>
      </c>
      <c r="CQ28" s="11">
        <f t="shared" si="16"/>
        <v>8363738</v>
      </c>
      <c r="CR28" s="11">
        <f t="shared" si="16"/>
        <v>14709555</v>
      </c>
      <c r="CS28" s="11">
        <f t="shared" si="16"/>
        <v>16599030</v>
      </c>
      <c r="CT28" s="11">
        <f t="shared" si="16"/>
        <v>17378309</v>
      </c>
      <c r="CU28" s="11">
        <f t="shared" si="16"/>
        <v>8363396</v>
      </c>
      <c r="CV28" s="11">
        <f>CV29+CV38+CV48+CV56+CV60+CV66+CV70+CV79+CV83+CV91</f>
        <v>7164480</v>
      </c>
      <c r="CW28" s="11"/>
      <c r="CX28" s="11">
        <f>CX29+CX38+CX48+CX56+CX60+CX66+CX70+CX79+CX83+CX91</f>
        <v>2010000</v>
      </c>
      <c r="CY28" s="11"/>
      <c r="CZ28" s="11"/>
    </row>
    <row r="29" spans="1:104" ht="12.75">
      <c r="A29" s="10">
        <v>1</v>
      </c>
      <c r="B29" s="2" t="s">
        <v>22</v>
      </c>
      <c r="C29" s="11">
        <f>C30+C33</f>
        <v>296038999.97749996</v>
      </c>
      <c r="D29" s="11">
        <f>D30+D33</f>
        <v>296038999.97749996</v>
      </c>
      <c r="E29" s="11">
        <f aca="true" t="shared" si="17" ref="E29:BO29">E30+E33</f>
        <v>42571016</v>
      </c>
      <c r="F29" s="11">
        <f t="shared" si="17"/>
        <v>11629576</v>
      </c>
      <c r="G29" s="11">
        <f t="shared" si="17"/>
        <v>3016327</v>
      </c>
      <c r="H29" s="11">
        <f t="shared" si="17"/>
        <v>14268506</v>
      </c>
      <c r="I29" s="11">
        <f t="shared" si="17"/>
        <v>5130874</v>
      </c>
      <c r="J29" s="11">
        <f t="shared" si="17"/>
        <v>2654614</v>
      </c>
      <c r="K29" s="11">
        <f t="shared" si="17"/>
        <v>4279727</v>
      </c>
      <c r="L29" s="11">
        <f t="shared" si="17"/>
        <v>2841330</v>
      </c>
      <c r="M29" s="11">
        <f t="shared" si="17"/>
        <v>2733165</v>
      </c>
      <c r="N29" s="11">
        <f t="shared" si="17"/>
        <v>9095316</v>
      </c>
      <c r="O29" s="11">
        <f t="shared" si="17"/>
        <v>3717263</v>
      </c>
      <c r="P29" s="11">
        <f t="shared" si="17"/>
        <v>2311455</v>
      </c>
      <c r="Q29" s="11">
        <f>Q30+Q33</f>
        <v>0</v>
      </c>
      <c r="R29" s="11">
        <f>R30+R33</f>
        <v>0</v>
      </c>
      <c r="S29" s="11">
        <f t="shared" si="17"/>
        <v>5786792</v>
      </c>
      <c r="T29" s="11">
        <f t="shared" si="17"/>
        <v>4514038</v>
      </c>
      <c r="U29" s="11">
        <f t="shared" si="17"/>
        <v>3338540</v>
      </c>
      <c r="V29" s="11">
        <f t="shared" si="17"/>
        <v>1352292</v>
      </c>
      <c r="W29" s="11">
        <f t="shared" si="17"/>
        <v>1130880</v>
      </c>
      <c r="X29" s="11">
        <f t="shared" si="17"/>
        <v>258330</v>
      </c>
      <c r="Y29" s="11">
        <f t="shared" si="17"/>
        <v>273040</v>
      </c>
      <c r="Z29" s="11">
        <f t="shared" si="17"/>
        <v>68768</v>
      </c>
      <c r="AA29" s="11">
        <f t="shared" si="17"/>
        <v>184630</v>
      </c>
      <c r="AB29" s="11">
        <f t="shared" si="17"/>
        <v>50120</v>
      </c>
      <c r="AC29" s="11">
        <f t="shared" si="17"/>
        <v>78884</v>
      </c>
      <c r="AD29" s="11">
        <f t="shared" si="17"/>
        <v>0</v>
      </c>
      <c r="AE29" s="11">
        <f t="shared" si="17"/>
        <v>0</v>
      </c>
      <c r="AF29" s="11">
        <f t="shared" si="17"/>
        <v>10718363</v>
      </c>
      <c r="AG29" s="11">
        <f t="shared" si="17"/>
        <v>10884460</v>
      </c>
      <c r="AH29" s="11">
        <f t="shared" si="17"/>
        <v>11752077.6</v>
      </c>
      <c r="AI29" s="11">
        <f t="shared" si="17"/>
        <v>11935723</v>
      </c>
      <c r="AJ29" s="11">
        <f t="shared" si="17"/>
        <v>12984856</v>
      </c>
      <c r="AK29" s="11">
        <f t="shared" si="17"/>
        <v>11257189</v>
      </c>
      <c r="AL29" s="11">
        <f t="shared" si="17"/>
        <v>11917409</v>
      </c>
      <c r="AM29" s="11">
        <f t="shared" si="17"/>
        <v>9912397</v>
      </c>
      <c r="AN29" s="11">
        <f t="shared" si="17"/>
        <v>10897133</v>
      </c>
      <c r="AO29" s="11">
        <f t="shared" si="17"/>
        <v>10235777</v>
      </c>
      <c r="AP29" s="11">
        <f t="shared" si="17"/>
        <v>9175663.3775</v>
      </c>
      <c r="AQ29" s="11">
        <f t="shared" si="17"/>
        <v>10418100</v>
      </c>
      <c r="AR29" s="11">
        <f t="shared" si="17"/>
        <v>9112891</v>
      </c>
      <c r="AS29" s="11">
        <f t="shared" si="17"/>
        <v>10789509</v>
      </c>
      <c r="AT29" s="11">
        <f t="shared" si="17"/>
        <v>11342027</v>
      </c>
      <c r="AU29" s="11">
        <f t="shared" si="17"/>
        <v>11419942</v>
      </c>
      <c r="AV29" s="11">
        <f t="shared" si="17"/>
        <v>0</v>
      </c>
      <c r="AW29" s="11">
        <f t="shared" si="17"/>
        <v>0</v>
      </c>
      <c r="AX29" s="11">
        <f t="shared" si="17"/>
        <v>0</v>
      </c>
      <c r="AY29" s="11">
        <f t="shared" si="17"/>
        <v>0</v>
      </c>
      <c r="AZ29" s="11">
        <f t="shared" si="17"/>
        <v>0</v>
      </c>
      <c r="BA29" s="11">
        <f t="shared" si="17"/>
        <v>0</v>
      </c>
      <c r="BB29" s="11">
        <f t="shared" si="17"/>
        <v>0</v>
      </c>
      <c r="BC29" s="11">
        <f t="shared" si="17"/>
        <v>0</v>
      </c>
      <c r="BD29" s="11">
        <f t="shared" si="17"/>
        <v>0</v>
      </c>
      <c r="BE29" s="11">
        <f t="shared" si="17"/>
        <v>0</v>
      </c>
      <c r="BF29" s="11">
        <f t="shared" si="17"/>
        <v>0</v>
      </c>
      <c r="BG29" s="11">
        <f t="shared" si="17"/>
        <v>0</v>
      </c>
      <c r="BH29" s="11">
        <f t="shared" si="17"/>
        <v>0</v>
      </c>
      <c r="BI29" s="11">
        <f t="shared" si="17"/>
        <v>0</v>
      </c>
      <c r="BJ29" s="11">
        <f t="shared" si="17"/>
        <v>0</v>
      </c>
      <c r="BK29" s="11">
        <f t="shared" si="17"/>
        <v>0</v>
      </c>
      <c r="BL29" s="11">
        <f t="shared" si="17"/>
        <v>0</v>
      </c>
      <c r="BM29" s="11">
        <f t="shared" si="17"/>
        <v>0</v>
      </c>
      <c r="BN29" s="11">
        <f t="shared" si="17"/>
        <v>0</v>
      </c>
      <c r="BO29" s="11">
        <f t="shared" si="17"/>
        <v>0</v>
      </c>
      <c r="BP29" s="11">
        <f aca="true" t="shared" si="18" ref="BP29:CX29">BP30+BP33</f>
        <v>0</v>
      </c>
      <c r="BQ29" s="11">
        <f t="shared" si="18"/>
        <v>0</v>
      </c>
      <c r="BR29" s="11">
        <f t="shared" si="18"/>
        <v>0</v>
      </c>
      <c r="BS29" s="11">
        <f t="shared" si="18"/>
        <v>0</v>
      </c>
      <c r="BT29" s="11">
        <f t="shared" si="18"/>
        <v>0</v>
      </c>
      <c r="BU29" s="11">
        <f t="shared" si="18"/>
        <v>0</v>
      </c>
      <c r="BV29" s="11">
        <f t="shared" si="18"/>
        <v>0</v>
      </c>
      <c r="BW29" s="11">
        <f t="shared" si="18"/>
        <v>0</v>
      </c>
      <c r="BX29" s="11">
        <f t="shared" si="18"/>
        <v>0</v>
      </c>
      <c r="BY29" s="11">
        <f t="shared" si="18"/>
        <v>0</v>
      </c>
      <c r="BZ29" s="11">
        <f t="shared" si="18"/>
        <v>0</v>
      </c>
      <c r="CA29" s="11">
        <f t="shared" si="18"/>
        <v>0</v>
      </c>
      <c r="CB29" s="11">
        <f t="shared" si="18"/>
        <v>0</v>
      </c>
      <c r="CC29" s="11">
        <f t="shared" si="18"/>
        <v>0</v>
      </c>
      <c r="CD29" s="11">
        <f t="shared" si="18"/>
        <v>0</v>
      </c>
      <c r="CE29" s="11">
        <f t="shared" si="18"/>
        <v>0</v>
      </c>
      <c r="CF29" s="11">
        <f t="shared" si="18"/>
        <v>0</v>
      </c>
      <c r="CG29" s="11">
        <f t="shared" si="18"/>
        <v>0</v>
      </c>
      <c r="CH29" s="11">
        <f t="shared" si="18"/>
        <v>0</v>
      </c>
      <c r="CI29" s="11">
        <f t="shared" si="18"/>
        <v>0</v>
      </c>
      <c r="CJ29" s="11">
        <f t="shared" si="18"/>
        <v>0</v>
      </c>
      <c r="CK29" s="11">
        <f t="shared" si="18"/>
        <v>0</v>
      </c>
      <c r="CL29" s="11">
        <f t="shared" si="18"/>
        <v>0</v>
      </c>
      <c r="CM29" s="11">
        <f t="shared" si="18"/>
        <v>0</v>
      </c>
      <c r="CN29" s="11">
        <f t="shared" si="18"/>
        <v>0</v>
      </c>
      <c r="CO29" s="11">
        <f t="shared" si="18"/>
        <v>0</v>
      </c>
      <c r="CP29" s="11">
        <f t="shared" si="18"/>
        <v>0</v>
      </c>
      <c r="CQ29" s="11">
        <f t="shared" si="18"/>
        <v>0</v>
      </c>
      <c r="CR29" s="11">
        <f t="shared" si="18"/>
        <v>0</v>
      </c>
      <c r="CS29" s="11">
        <f t="shared" si="18"/>
        <v>0</v>
      </c>
      <c r="CT29" s="11">
        <f t="shared" si="18"/>
        <v>0</v>
      </c>
      <c r="CU29" s="11">
        <f t="shared" si="18"/>
        <v>0</v>
      </c>
      <c r="CV29" s="11">
        <f t="shared" si="18"/>
        <v>0</v>
      </c>
      <c r="CW29" s="11"/>
      <c r="CX29" s="11">
        <f t="shared" si="18"/>
        <v>0</v>
      </c>
      <c r="CY29" s="11"/>
      <c r="CZ29" s="11"/>
    </row>
    <row r="30" spans="1:104" s="8" customFormat="1" ht="12.75">
      <c r="A30" s="31" t="s">
        <v>9</v>
      </c>
      <c r="B30" s="24" t="s">
        <v>229</v>
      </c>
      <c r="C30" s="86">
        <f>C31+C32</f>
        <v>104545999.97749999</v>
      </c>
      <c r="D30" s="86">
        <f>D31+D32</f>
        <v>104545999.97749999</v>
      </c>
      <c r="E30" s="86">
        <f aca="true" t="shared" si="19" ref="E30:AU30">E31+E32</f>
        <v>7318774</v>
      </c>
      <c r="F30" s="86">
        <f t="shared" si="19"/>
        <v>3084111</v>
      </c>
      <c r="G30" s="86">
        <f t="shared" si="19"/>
        <v>1114161</v>
      </c>
      <c r="H30" s="86">
        <f t="shared" si="19"/>
        <v>7798137</v>
      </c>
      <c r="I30" s="86">
        <f t="shared" si="19"/>
        <v>2963869</v>
      </c>
      <c r="J30" s="86">
        <f t="shared" si="19"/>
        <v>1365195</v>
      </c>
      <c r="K30" s="86">
        <f t="shared" si="19"/>
        <v>2352637</v>
      </c>
      <c r="L30" s="86">
        <f t="shared" si="19"/>
        <v>1464203</v>
      </c>
      <c r="M30" s="86">
        <f t="shared" si="19"/>
        <v>1380854</v>
      </c>
      <c r="N30" s="86">
        <f t="shared" si="19"/>
        <v>2235695</v>
      </c>
      <c r="O30" s="86">
        <f t="shared" si="19"/>
        <v>2176722</v>
      </c>
      <c r="P30" s="86">
        <f t="shared" si="19"/>
        <v>1277642</v>
      </c>
      <c r="Q30" s="86">
        <f aca="true" t="shared" si="20" ref="Q30:V30">Q31+Q32</f>
        <v>0</v>
      </c>
      <c r="R30" s="86">
        <f t="shared" si="20"/>
        <v>0</v>
      </c>
      <c r="S30" s="86">
        <f t="shared" si="20"/>
        <v>1757006</v>
      </c>
      <c r="T30" s="86">
        <f t="shared" si="20"/>
        <v>1565013</v>
      </c>
      <c r="U30" s="86">
        <f t="shared" si="20"/>
        <v>1427022</v>
      </c>
      <c r="V30" s="86">
        <f t="shared" si="20"/>
        <v>653959</v>
      </c>
      <c r="W30" s="86">
        <f t="shared" si="19"/>
        <v>916000</v>
      </c>
      <c r="X30" s="86">
        <f t="shared" si="19"/>
        <v>0</v>
      </c>
      <c r="Y30" s="86">
        <f t="shared" si="19"/>
        <v>0</v>
      </c>
      <c r="Z30" s="86">
        <f t="shared" si="19"/>
        <v>0</v>
      </c>
      <c r="AA30" s="86">
        <f t="shared" si="19"/>
        <v>0</v>
      </c>
      <c r="AB30" s="86">
        <f t="shared" si="19"/>
        <v>0</v>
      </c>
      <c r="AC30" s="86">
        <f t="shared" si="19"/>
        <v>0</v>
      </c>
      <c r="AD30" s="86">
        <f t="shared" si="19"/>
        <v>0</v>
      </c>
      <c r="AE30" s="86">
        <f t="shared" si="19"/>
        <v>0</v>
      </c>
      <c r="AF30" s="86">
        <f>AF31+AF32</f>
        <v>4026668</v>
      </c>
      <c r="AG30" s="86">
        <f t="shared" si="19"/>
        <v>4046168</v>
      </c>
      <c r="AH30" s="86">
        <f t="shared" si="19"/>
        <v>3989538.6</v>
      </c>
      <c r="AI30" s="86">
        <f t="shared" si="19"/>
        <v>3964696</v>
      </c>
      <c r="AJ30" s="86">
        <f t="shared" si="19"/>
        <v>4211183</v>
      </c>
      <c r="AK30" s="86">
        <f t="shared" si="19"/>
        <v>4126404</v>
      </c>
      <c r="AL30" s="86">
        <f t="shared" si="19"/>
        <v>4236443</v>
      </c>
      <c r="AM30" s="86">
        <f t="shared" si="19"/>
        <v>3831370</v>
      </c>
      <c r="AN30" s="86">
        <f t="shared" si="19"/>
        <v>3846511</v>
      </c>
      <c r="AO30" s="86">
        <f t="shared" si="19"/>
        <v>3861771</v>
      </c>
      <c r="AP30" s="86">
        <f t="shared" si="19"/>
        <v>3723051.3775</v>
      </c>
      <c r="AQ30" s="86">
        <f t="shared" si="19"/>
        <v>3906707</v>
      </c>
      <c r="AR30" s="86">
        <f t="shared" si="19"/>
        <v>3668299</v>
      </c>
      <c r="AS30" s="86">
        <f t="shared" si="19"/>
        <v>4071143</v>
      </c>
      <c r="AT30" s="86">
        <f t="shared" si="19"/>
        <v>4073385</v>
      </c>
      <c r="AU30" s="86">
        <f t="shared" si="19"/>
        <v>4111662</v>
      </c>
      <c r="AV30" s="87">
        <f aca="true" t="shared" si="21" ref="AV30:BO30">SUM(AV31,AV34)</f>
        <v>0</v>
      </c>
      <c r="AW30" s="87">
        <f t="shared" si="21"/>
        <v>0</v>
      </c>
      <c r="AX30" s="87">
        <f t="shared" si="21"/>
        <v>0</v>
      </c>
      <c r="AY30" s="87">
        <f t="shared" si="21"/>
        <v>0</v>
      </c>
      <c r="AZ30" s="87">
        <f t="shared" si="21"/>
        <v>0</v>
      </c>
      <c r="BA30" s="87">
        <f t="shared" si="21"/>
        <v>0</v>
      </c>
      <c r="BB30" s="87">
        <f t="shared" si="21"/>
        <v>0</v>
      </c>
      <c r="BC30" s="87">
        <f t="shared" si="21"/>
        <v>0</v>
      </c>
      <c r="BD30" s="87">
        <f t="shared" si="21"/>
        <v>0</v>
      </c>
      <c r="BE30" s="87">
        <f t="shared" si="21"/>
        <v>0</v>
      </c>
      <c r="BF30" s="87">
        <f t="shared" si="21"/>
        <v>0</v>
      </c>
      <c r="BG30" s="87">
        <f t="shared" si="21"/>
        <v>0</v>
      </c>
      <c r="BH30" s="87">
        <f t="shared" si="21"/>
        <v>0</v>
      </c>
      <c r="BI30" s="87">
        <f t="shared" si="21"/>
        <v>0</v>
      </c>
      <c r="BJ30" s="87">
        <f t="shared" si="21"/>
        <v>0</v>
      </c>
      <c r="BK30" s="87">
        <f t="shared" si="21"/>
        <v>0</v>
      </c>
      <c r="BL30" s="87">
        <f t="shared" si="21"/>
        <v>0</v>
      </c>
      <c r="BM30" s="87">
        <f t="shared" si="21"/>
        <v>0</v>
      </c>
      <c r="BN30" s="87">
        <f t="shared" si="21"/>
        <v>0</v>
      </c>
      <c r="BO30" s="87">
        <f t="shared" si="21"/>
        <v>0</v>
      </c>
      <c r="BP30" s="87">
        <f aca="true" t="shared" si="22" ref="BP30:CX30">SUM(BP31,BP34)</f>
        <v>0</v>
      </c>
      <c r="BQ30" s="87">
        <f t="shared" si="22"/>
        <v>0</v>
      </c>
      <c r="BR30" s="87">
        <f t="shared" si="22"/>
        <v>0</v>
      </c>
      <c r="BS30" s="87">
        <f t="shared" si="22"/>
        <v>0</v>
      </c>
      <c r="BT30" s="87">
        <f t="shared" si="22"/>
        <v>0</v>
      </c>
      <c r="BU30" s="87">
        <f t="shared" si="22"/>
        <v>0</v>
      </c>
      <c r="BV30" s="87">
        <f t="shared" si="22"/>
        <v>0</v>
      </c>
      <c r="BW30" s="87">
        <f t="shared" si="22"/>
        <v>0</v>
      </c>
      <c r="BX30" s="87">
        <f t="shared" si="22"/>
        <v>0</v>
      </c>
      <c r="BY30" s="87">
        <f t="shared" si="22"/>
        <v>0</v>
      </c>
      <c r="BZ30" s="87">
        <f t="shared" si="22"/>
        <v>0</v>
      </c>
      <c r="CA30" s="87">
        <f t="shared" si="22"/>
        <v>0</v>
      </c>
      <c r="CB30" s="87">
        <f t="shared" si="22"/>
        <v>0</v>
      </c>
      <c r="CC30" s="87">
        <f t="shared" si="22"/>
        <v>0</v>
      </c>
      <c r="CD30" s="87">
        <f t="shared" si="22"/>
        <v>0</v>
      </c>
      <c r="CE30" s="87">
        <f t="shared" si="22"/>
        <v>0</v>
      </c>
      <c r="CF30" s="87">
        <f t="shared" si="22"/>
        <v>0</v>
      </c>
      <c r="CG30" s="87">
        <f t="shared" si="22"/>
        <v>0</v>
      </c>
      <c r="CH30" s="87">
        <f t="shared" si="22"/>
        <v>0</v>
      </c>
      <c r="CI30" s="87">
        <f t="shared" si="22"/>
        <v>0</v>
      </c>
      <c r="CJ30" s="87">
        <f t="shared" si="22"/>
        <v>0</v>
      </c>
      <c r="CK30" s="87">
        <f t="shared" si="22"/>
        <v>0</v>
      </c>
      <c r="CL30" s="87">
        <f t="shared" si="22"/>
        <v>0</v>
      </c>
      <c r="CM30" s="87">
        <f t="shared" si="22"/>
        <v>0</v>
      </c>
      <c r="CN30" s="87">
        <f t="shared" si="22"/>
        <v>0</v>
      </c>
      <c r="CO30" s="87">
        <f t="shared" si="22"/>
        <v>0</v>
      </c>
      <c r="CP30" s="87">
        <f t="shared" si="22"/>
        <v>0</v>
      </c>
      <c r="CQ30" s="87">
        <f t="shared" si="22"/>
        <v>0</v>
      </c>
      <c r="CR30" s="87">
        <f t="shared" si="22"/>
        <v>0</v>
      </c>
      <c r="CS30" s="87">
        <f t="shared" si="22"/>
        <v>0</v>
      </c>
      <c r="CT30" s="87">
        <f t="shared" si="22"/>
        <v>0</v>
      </c>
      <c r="CU30" s="87">
        <f t="shared" si="22"/>
        <v>0</v>
      </c>
      <c r="CV30" s="87">
        <f t="shared" si="22"/>
        <v>0</v>
      </c>
      <c r="CW30" s="87"/>
      <c r="CX30" s="87">
        <f t="shared" si="22"/>
        <v>0</v>
      </c>
      <c r="CY30" s="87"/>
      <c r="CZ30" s="87"/>
    </row>
    <row r="31" spans="1:104" s="30" customFormat="1" ht="12.75">
      <c r="A31" s="25"/>
      <c r="B31" s="26" t="s">
        <v>1</v>
      </c>
      <c r="C31" s="9">
        <f>SUM(E31:CX31)</f>
        <v>100806644.97749999</v>
      </c>
      <c r="D31" s="9">
        <f>C31</f>
        <v>100806644.97749999</v>
      </c>
      <c r="E31" s="9">
        <f>ROUND('[1]Phân bổ 2022'!F40,0)</f>
        <v>7119704</v>
      </c>
      <c r="F31" s="9">
        <f>ROUND('[1]Phân bổ 2022'!G40,0)</f>
        <v>2967011</v>
      </c>
      <c r="G31" s="9">
        <f>ROUND('[1]Phân bổ 2022'!H40,0)</f>
        <v>1067321</v>
      </c>
      <c r="H31" s="9">
        <f>ROUND('[1]Phân bổ 2022'!I40,0)</f>
        <v>7563937</v>
      </c>
      <c r="I31" s="9">
        <f>ROUND('[1]Phân bổ 2022'!J40,0)</f>
        <v>2846769</v>
      </c>
      <c r="J31" s="9">
        <f>ROUND('[1]Phân bổ 2022'!K40,0)</f>
        <v>1312500</v>
      </c>
      <c r="K31" s="9">
        <f>ROUND('[1]Phân bổ 2022'!L40,0)</f>
        <v>2264812</v>
      </c>
      <c r="L31" s="9">
        <f>ROUND('[1]Phân bổ 2022'!M40,0)</f>
        <v>1405653</v>
      </c>
      <c r="M31" s="9">
        <f>ROUND('[1]Phân bổ 2022'!N40,0)</f>
        <v>1328159</v>
      </c>
      <c r="N31" s="9">
        <f>ROUND('[1]Phân bổ 2022'!O40,0)</f>
        <v>2147870</v>
      </c>
      <c r="O31" s="9">
        <f>ROUND('[1]Phân bổ 2022'!P40,0)</f>
        <v>2100607</v>
      </c>
      <c r="P31" s="9">
        <f>ROUND('[1]Phân bổ 2022'!Q40,0)</f>
        <v>1231162</v>
      </c>
      <c r="Q31" s="9"/>
      <c r="R31" s="9"/>
      <c r="S31" s="9">
        <v>1698006</v>
      </c>
      <c r="T31" s="9">
        <v>1494213</v>
      </c>
      <c r="U31" s="9">
        <v>1373922</v>
      </c>
      <c r="V31" s="9">
        <v>624459</v>
      </c>
      <c r="W31" s="9">
        <v>879000</v>
      </c>
      <c r="X31" s="28"/>
      <c r="Y31" s="28"/>
      <c r="Z31" s="28"/>
      <c r="AA31" s="28"/>
      <c r="AB31" s="28"/>
      <c r="AC31" s="28"/>
      <c r="AD31" s="28">
        <v>0</v>
      </c>
      <c r="AE31" s="28">
        <v>0</v>
      </c>
      <c r="AF31" s="28">
        <v>3880528</v>
      </c>
      <c r="AG31" s="28">
        <v>3898888</v>
      </c>
      <c r="AH31" s="113">
        <v>3846818.6</v>
      </c>
      <c r="AI31" s="28">
        <v>3814096</v>
      </c>
      <c r="AJ31" s="28">
        <v>4061723</v>
      </c>
      <c r="AK31" s="28">
        <v>3976944</v>
      </c>
      <c r="AL31" s="28">
        <v>4086983</v>
      </c>
      <c r="AM31" s="28">
        <v>3696430</v>
      </c>
      <c r="AN31" s="28">
        <v>3707111</v>
      </c>
      <c r="AO31" s="28">
        <v>3718951</v>
      </c>
      <c r="AP31" s="28">
        <v>3585831.3775</v>
      </c>
      <c r="AQ31" s="28">
        <v>3767307</v>
      </c>
      <c r="AR31" s="28">
        <v>3531079</v>
      </c>
      <c r="AS31" s="28">
        <v>3925003</v>
      </c>
      <c r="AT31" s="28">
        <v>3921645</v>
      </c>
      <c r="AU31" s="28">
        <v>3962202</v>
      </c>
      <c r="AV31" s="19">
        <f aca="true" t="shared" si="23" ref="AV31:BO31">SUM(AV32,AV33)</f>
        <v>0</v>
      </c>
      <c r="AW31" s="19">
        <f t="shared" si="23"/>
        <v>0</v>
      </c>
      <c r="AX31" s="19">
        <f t="shared" si="23"/>
        <v>0</v>
      </c>
      <c r="AY31" s="19">
        <f t="shared" si="23"/>
        <v>0</v>
      </c>
      <c r="AZ31" s="19">
        <f t="shared" si="23"/>
        <v>0</v>
      </c>
      <c r="BA31" s="19">
        <f t="shared" si="23"/>
        <v>0</v>
      </c>
      <c r="BB31" s="19">
        <f t="shared" si="23"/>
        <v>0</v>
      </c>
      <c r="BC31" s="19">
        <f t="shared" si="23"/>
        <v>0</v>
      </c>
      <c r="BD31" s="19">
        <f t="shared" si="23"/>
        <v>0</v>
      </c>
      <c r="BE31" s="19">
        <f t="shared" si="23"/>
        <v>0</v>
      </c>
      <c r="BF31" s="19">
        <f t="shared" si="23"/>
        <v>0</v>
      </c>
      <c r="BG31" s="19">
        <f t="shared" si="23"/>
        <v>0</v>
      </c>
      <c r="BH31" s="19">
        <f t="shared" si="23"/>
        <v>0</v>
      </c>
      <c r="BI31" s="19">
        <f t="shared" si="23"/>
        <v>0</v>
      </c>
      <c r="BJ31" s="19">
        <f t="shared" si="23"/>
        <v>0</v>
      </c>
      <c r="BK31" s="19">
        <f t="shared" si="23"/>
        <v>0</v>
      </c>
      <c r="BL31" s="19">
        <f t="shared" si="23"/>
        <v>0</v>
      </c>
      <c r="BM31" s="19">
        <f t="shared" si="23"/>
        <v>0</v>
      </c>
      <c r="BN31" s="19">
        <f t="shared" si="23"/>
        <v>0</v>
      </c>
      <c r="BO31" s="19">
        <f t="shared" si="23"/>
        <v>0</v>
      </c>
      <c r="BP31" s="19">
        <f aca="true" t="shared" si="24" ref="BP31:CX31">SUM(BP32,BP33)</f>
        <v>0</v>
      </c>
      <c r="BQ31" s="19">
        <f t="shared" si="24"/>
        <v>0</v>
      </c>
      <c r="BR31" s="19">
        <f t="shared" si="24"/>
        <v>0</v>
      </c>
      <c r="BS31" s="19">
        <f t="shared" si="24"/>
        <v>0</v>
      </c>
      <c r="BT31" s="19">
        <f t="shared" si="24"/>
        <v>0</v>
      </c>
      <c r="BU31" s="19">
        <f t="shared" si="24"/>
        <v>0</v>
      </c>
      <c r="BV31" s="19">
        <f t="shared" si="24"/>
        <v>0</v>
      </c>
      <c r="BW31" s="19">
        <f t="shared" si="24"/>
        <v>0</v>
      </c>
      <c r="BX31" s="19">
        <f t="shared" si="24"/>
        <v>0</v>
      </c>
      <c r="BY31" s="19">
        <f t="shared" si="24"/>
        <v>0</v>
      </c>
      <c r="BZ31" s="19">
        <f t="shared" si="24"/>
        <v>0</v>
      </c>
      <c r="CA31" s="19">
        <f t="shared" si="24"/>
        <v>0</v>
      </c>
      <c r="CB31" s="19">
        <f t="shared" si="24"/>
        <v>0</v>
      </c>
      <c r="CC31" s="19">
        <f t="shared" si="24"/>
        <v>0</v>
      </c>
      <c r="CD31" s="19">
        <f t="shared" si="24"/>
        <v>0</v>
      </c>
      <c r="CE31" s="19">
        <f t="shared" si="24"/>
        <v>0</v>
      </c>
      <c r="CF31" s="19">
        <f t="shared" si="24"/>
        <v>0</v>
      </c>
      <c r="CG31" s="19">
        <f t="shared" si="24"/>
        <v>0</v>
      </c>
      <c r="CH31" s="19">
        <f t="shared" si="24"/>
        <v>0</v>
      </c>
      <c r="CI31" s="19">
        <f t="shared" si="24"/>
        <v>0</v>
      </c>
      <c r="CJ31" s="19">
        <f t="shared" si="24"/>
        <v>0</v>
      </c>
      <c r="CK31" s="19">
        <f t="shared" si="24"/>
        <v>0</v>
      </c>
      <c r="CL31" s="19">
        <f t="shared" si="24"/>
        <v>0</v>
      </c>
      <c r="CM31" s="19">
        <f t="shared" si="24"/>
        <v>0</v>
      </c>
      <c r="CN31" s="19">
        <f t="shared" si="24"/>
        <v>0</v>
      </c>
      <c r="CO31" s="19">
        <f t="shared" si="24"/>
        <v>0</v>
      </c>
      <c r="CP31" s="19">
        <f t="shared" si="24"/>
        <v>0</v>
      </c>
      <c r="CQ31" s="19">
        <f t="shared" si="24"/>
        <v>0</v>
      </c>
      <c r="CR31" s="19">
        <f t="shared" si="24"/>
        <v>0</v>
      </c>
      <c r="CS31" s="19">
        <f t="shared" si="24"/>
        <v>0</v>
      </c>
      <c r="CT31" s="19">
        <f t="shared" si="24"/>
        <v>0</v>
      </c>
      <c r="CU31" s="19">
        <f t="shared" si="24"/>
        <v>0</v>
      </c>
      <c r="CV31" s="19">
        <f t="shared" si="24"/>
        <v>0</v>
      </c>
      <c r="CW31" s="19"/>
      <c r="CX31" s="19">
        <f t="shared" si="24"/>
        <v>0</v>
      </c>
      <c r="CY31" s="12"/>
      <c r="CZ31" s="12"/>
    </row>
    <row r="32" spans="1:104" s="30" customFormat="1" ht="12.75">
      <c r="A32" s="25"/>
      <c r="B32" s="26" t="s">
        <v>2</v>
      </c>
      <c r="C32" s="9">
        <f>SUM(E32:CX32)</f>
        <v>3739355</v>
      </c>
      <c r="D32" s="9">
        <f>C32</f>
        <v>3739355</v>
      </c>
      <c r="E32" s="9">
        <f>ROUND('[1]Phân bổ 2022'!F41,0)</f>
        <v>199070</v>
      </c>
      <c r="F32" s="9">
        <f>ROUND('[1]Phân bổ 2022'!G41,0)</f>
        <v>117100</v>
      </c>
      <c r="G32" s="9">
        <f>ROUND('[1]Phân bổ 2022'!H41,0)</f>
        <v>46840</v>
      </c>
      <c r="H32" s="9">
        <f>ROUND('[1]Phân bổ 2022'!I41,0)</f>
        <v>234200</v>
      </c>
      <c r="I32" s="9">
        <f>ROUND('[1]Phân bổ 2022'!J41,0)</f>
        <v>117100</v>
      </c>
      <c r="J32" s="9">
        <f>ROUND('[1]Phân bổ 2022'!K41,0)</f>
        <v>52695</v>
      </c>
      <c r="K32" s="9">
        <f>ROUND('[1]Phân bổ 2022'!L41,0)</f>
        <v>87825</v>
      </c>
      <c r="L32" s="9">
        <f>ROUND('[1]Phân bổ 2022'!M41,0)</f>
        <v>58550</v>
      </c>
      <c r="M32" s="9">
        <f>ROUND('[1]Phân bổ 2022'!N41,0)</f>
        <v>52695</v>
      </c>
      <c r="N32" s="9">
        <f>ROUND('[1]Phân bổ 2022'!O41,0)</f>
        <v>87825</v>
      </c>
      <c r="O32" s="9">
        <f>ROUND('[1]Phân bổ 2022'!P41,0)</f>
        <v>76115</v>
      </c>
      <c r="P32" s="9">
        <f>ROUND('[1]Phân bổ 2022'!Q41,0)</f>
        <v>46480</v>
      </c>
      <c r="Q32" s="9"/>
      <c r="R32" s="9"/>
      <c r="S32" s="9">
        <v>59000</v>
      </c>
      <c r="T32" s="9">
        <v>70800</v>
      </c>
      <c r="U32" s="9">
        <v>53100</v>
      </c>
      <c r="V32" s="9">
        <v>29500</v>
      </c>
      <c r="W32" s="9">
        <v>37000</v>
      </c>
      <c r="X32" s="9"/>
      <c r="Y32" s="27"/>
      <c r="Z32" s="27"/>
      <c r="AA32" s="27"/>
      <c r="AB32" s="27"/>
      <c r="AC32" s="27"/>
      <c r="AD32" s="9"/>
      <c r="AE32" s="9"/>
      <c r="AF32" s="28">
        <v>146140</v>
      </c>
      <c r="AG32" s="28">
        <v>147280</v>
      </c>
      <c r="AH32" s="28">
        <v>142720</v>
      </c>
      <c r="AI32" s="28">
        <v>150600</v>
      </c>
      <c r="AJ32" s="28">
        <v>149460</v>
      </c>
      <c r="AK32" s="28">
        <v>149460</v>
      </c>
      <c r="AL32" s="28">
        <v>149460</v>
      </c>
      <c r="AM32" s="28">
        <v>134940</v>
      </c>
      <c r="AN32" s="28">
        <v>139400</v>
      </c>
      <c r="AO32" s="28">
        <v>142820</v>
      </c>
      <c r="AP32" s="28">
        <v>137220</v>
      </c>
      <c r="AQ32" s="28">
        <v>139400</v>
      </c>
      <c r="AR32" s="28">
        <v>137220</v>
      </c>
      <c r="AS32" s="28">
        <v>146140</v>
      </c>
      <c r="AT32" s="28">
        <v>151740</v>
      </c>
      <c r="AU32" s="28">
        <v>149460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9"/>
      <c r="CZ32" s="29"/>
    </row>
    <row r="33" spans="1:104" s="8" customFormat="1" ht="12.75">
      <c r="A33" s="31" t="s">
        <v>11</v>
      </c>
      <c r="B33" s="24" t="s">
        <v>230</v>
      </c>
      <c r="C33" s="5">
        <f>C34+C36+C37</f>
        <v>191493000</v>
      </c>
      <c r="D33" s="5">
        <f>D34+D36+D37</f>
        <v>191493000</v>
      </c>
      <c r="E33" s="5">
        <f>E34+E36+E37</f>
        <v>35252242</v>
      </c>
      <c r="F33" s="5">
        <f aca="true" t="shared" si="25" ref="F33:R33">F34+F36+F37</f>
        <v>8545465</v>
      </c>
      <c r="G33" s="5">
        <f t="shared" si="25"/>
        <v>1902166</v>
      </c>
      <c r="H33" s="5">
        <f t="shared" si="25"/>
        <v>6470369</v>
      </c>
      <c r="I33" s="5">
        <f t="shared" si="25"/>
        <v>2167005</v>
      </c>
      <c r="J33" s="5">
        <f t="shared" si="25"/>
        <v>1289419</v>
      </c>
      <c r="K33" s="5">
        <f t="shared" si="25"/>
        <v>1927090</v>
      </c>
      <c r="L33" s="5">
        <f t="shared" si="25"/>
        <v>1377127</v>
      </c>
      <c r="M33" s="5">
        <f t="shared" si="25"/>
        <v>1352311</v>
      </c>
      <c r="N33" s="5">
        <f t="shared" si="25"/>
        <v>6859621</v>
      </c>
      <c r="O33" s="5">
        <f t="shared" si="25"/>
        <v>1540541</v>
      </c>
      <c r="P33" s="5">
        <f t="shared" si="25"/>
        <v>1033813</v>
      </c>
      <c r="Q33" s="5">
        <f t="shared" si="25"/>
        <v>0</v>
      </c>
      <c r="R33" s="5">
        <f t="shared" si="25"/>
        <v>0</v>
      </c>
      <c r="S33" s="5">
        <f aca="true" t="shared" si="26" ref="S33:AU33">S34+S36+S37</f>
        <v>4029786</v>
      </c>
      <c r="T33" s="5">
        <f t="shared" si="26"/>
        <v>2949025</v>
      </c>
      <c r="U33" s="5">
        <f t="shared" si="26"/>
        <v>1911518</v>
      </c>
      <c r="V33" s="5">
        <f t="shared" si="26"/>
        <v>698333</v>
      </c>
      <c r="W33" s="5">
        <f t="shared" si="26"/>
        <v>214880</v>
      </c>
      <c r="X33" s="5">
        <f t="shared" si="26"/>
        <v>258330</v>
      </c>
      <c r="Y33" s="5">
        <f t="shared" si="26"/>
        <v>273040</v>
      </c>
      <c r="Z33" s="5">
        <f t="shared" si="26"/>
        <v>68768</v>
      </c>
      <c r="AA33" s="5">
        <f t="shared" si="26"/>
        <v>184630</v>
      </c>
      <c r="AB33" s="5">
        <f t="shared" si="26"/>
        <v>50120</v>
      </c>
      <c r="AC33" s="5">
        <f t="shared" si="26"/>
        <v>78884</v>
      </c>
      <c r="AD33" s="5">
        <f t="shared" si="26"/>
        <v>0</v>
      </c>
      <c r="AE33" s="5">
        <f t="shared" si="26"/>
        <v>0</v>
      </c>
      <c r="AF33" s="5">
        <f>AF34+AF36+AF37</f>
        <v>6691695</v>
      </c>
      <c r="AG33" s="5">
        <f t="shared" si="26"/>
        <v>6838292</v>
      </c>
      <c r="AH33" s="5">
        <f t="shared" si="26"/>
        <v>7762539</v>
      </c>
      <c r="AI33" s="5">
        <f t="shared" si="26"/>
        <v>7971027</v>
      </c>
      <c r="AJ33" s="5">
        <f t="shared" si="26"/>
        <v>8773673</v>
      </c>
      <c r="AK33" s="5">
        <f t="shared" si="26"/>
        <v>7130785</v>
      </c>
      <c r="AL33" s="5">
        <f t="shared" si="26"/>
        <v>7680966</v>
      </c>
      <c r="AM33" s="5">
        <f t="shared" si="26"/>
        <v>6081027</v>
      </c>
      <c r="AN33" s="5">
        <f t="shared" si="26"/>
        <v>7050622</v>
      </c>
      <c r="AO33" s="5">
        <f t="shared" si="26"/>
        <v>6374006</v>
      </c>
      <c r="AP33" s="5">
        <f t="shared" si="26"/>
        <v>5452612</v>
      </c>
      <c r="AQ33" s="5">
        <f t="shared" si="26"/>
        <v>6511393</v>
      </c>
      <c r="AR33" s="5">
        <f t="shared" si="26"/>
        <v>5444592</v>
      </c>
      <c r="AS33" s="5">
        <f t="shared" si="26"/>
        <v>6718366</v>
      </c>
      <c r="AT33" s="5">
        <f t="shared" si="26"/>
        <v>7268642</v>
      </c>
      <c r="AU33" s="5">
        <f t="shared" si="26"/>
        <v>7308280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9"/>
      <c r="CZ33" s="29"/>
    </row>
    <row r="34" spans="1:104" s="30" customFormat="1" ht="12.75">
      <c r="A34" s="25"/>
      <c r="B34" s="26" t="s">
        <v>3</v>
      </c>
      <c r="C34" s="9">
        <f>SUM(E34:CX34)</f>
        <v>126689000</v>
      </c>
      <c r="D34" s="9">
        <f>C34</f>
        <v>126689000</v>
      </c>
      <c r="E34" s="9">
        <f>ROUND('[1]Phân bổ 2022'!F43,0)</f>
        <v>31703093</v>
      </c>
      <c r="F34" s="9">
        <f>ROUND('[1]Phân bổ 2022'!$G$43,0)</f>
        <v>6352190</v>
      </c>
      <c r="G34" s="9">
        <f>ROUND('[1]Phân bổ 2022'!H43,0)</f>
        <v>1349900</v>
      </c>
      <c r="H34" s="9">
        <f>ROUND('[1]Phân bổ 2022'!I43,0)</f>
        <v>2712150</v>
      </c>
      <c r="I34" s="9">
        <f>ROUND('[1]Phân bổ 2022'!J43,0)</f>
        <v>119560</v>
      </c>
      <c r="J34" s="9">
        <f>ROUND('[1]Phân bổ 2022'!K43,0)</f>
        <v>317680</v>
      </c>
      <c r="K34" s="9">
        <f>ROUND('[1]Phân bổ 2022'!L43,0)</f>
        <v>211820</v>
      </c>
      <c r="L34" s="9">
        <f>ROUND('[1]Phân bổ 2022'!M43,0)</f>
        <v>332570</v>
      </c>
      <c r="M34" s="9">
        <f>ROUND('[1]Phân bổ 2022'!N43,0)</f>
        <v>348041</v>
      </c>
      <c r="N34" s="9">
        <f>ROUND('[1]Phân bổ 2022'!O43,0)</f>
        <v>5338775</v>
      </c>
      <c r="O34" s="9">
        <f>ROUND('[1]Phân bổ 2022'!P43,0)</f>
        <v>33120</v>
      </c>
      <c r="P34" s="9">
        <f>ROUND('[1]Phân bổ 2022'!Q43,0)</f>
        <v>96270</v>
      </c>
      <c r="Q34" s="9"/>
      <c r="R34" s="9"/>
      <c r="S34" s="9">
        <f>ROUND('[2]BS kp quan ly chung (chinh xac)'!F35,0)</f>
        <v>2945786</v>
      </c>
      <c r="T34" s="9">
        <f>ROUND('[2]BS kp quan ly chung (chinh xac)'!G35,0)</f>
        <v>2138025</v>
      </c>
      <c r="U34" s="9">
        <f>ROUND('[2]BS kp quan ly chung (chinh xac)'!H35,0)</f>
        <v>845518</v>
      </c>
      <c r="V34" s="9">
        <f>ROUND('[2]BS kp quan ly chung (chinh xac)'!I35,0)</f>
        <v>310333</v>
      </c>
      <c r="W34" s="7">
        <f>SUM(W35:W38)</f>
        <v>214880</v>
      </c>
      <c r="X34" s="7">
        <v>258330</v>
      </c>
      <c r="Y34" s="7">
        <v>273040</v>
      </c>
      <c r="Z34" s="7">
        <v>68768</v>
      </c>
      <c r="AA34" s="7">
        <v>184630</v>
      </c>
      <c r="AB34" s="7">
        <v>50120</v>
      </c>
      <c r="AC34" s="7">
        <v>78884</v>
      </c>
      <c r="AD34" s="7"/>
      <c r="AE34" s="7">
        <f>SUM(AE35:AE38)</f>
        <v>0</v>
      </c>
      <c r="AF34" s="7">
        <v>4145549</v>
      </c>
      <c r="AG34" s="7">
        <v>4315319</v>
      </c>
      <c r="AH34" s="7">
        <v>5043278</v>
      </c>
      <c r="AI34" s="7">
        <v>5607410</v>
      </c>
      <c r="AJ34" s="7">
        <v>5989481</v>
      </c>
      <c r="AK34" s="7">
        <v>4418927</v>
      </c>
      <c r="AL34" s="7">
        <v>4821670</v>
      </c>
      <c r="AM34" s="7">
        <v>3500794</v>
      </c>
      <c r="AN34" s="7">
        <v>4510658</v>
      </c>
      <c r="AO34" s="7">
        <v>4131746</v>
      </c>
      <c r="AP34" s="7">
        <v>3150088</v>
      </c>
      <c r="AQ34" s="7">
        <v>3970668</v>
      </c>
      <c r="AR34" s="7">
        <v>3221332</v>
      </c>
      <c r="AS34" s="7">
        <v>4150587</v>
      </c>
      <c r="AT34" s="7">
        <v>4766680</v>
      </c>
      <c r="AU34" s="7">
        <v>4661330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1:104" s="46" customFormat="1" ht="12.75" hidden="1">
      <c r="A35" s="43"/>
      <c r="B35" s="32" t="s">
        <v>2</v>
      </c>
      <c r="C35" s="9" t="e">
        <f>SUM(E35:CX35)</f>
        <v>#REF!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 t="e">
        <f>ROUND('[2]BS kp quan ly chung (chinh xac)'!F36,0)</f>
        <v>#REF!</v>
      </c>
      <c r="T35" s="9">
        <f>ROUND('[2]BS kp quan ly chung (chinh xac)'!G35,0)</f>
        <v>2138025</v>
      </c>
      <c r="U35" s="9">
        <f>ROUND('[2]BS kp quan ly chung (chinh xac)'!H35,0)</f>
        <v>845518</v>
      </c>
      <c r="V35" s="9">
        <f>ROUND('[2]BS kp quan ly chung (chinh xac)'!I35,0)</f>
        <v>310333</v>
      </c>
      <c r="W35" s="9">
        <f>ROUND('[2]BS kp quan ly chung (chinh xac)'!J35,0)</f>
        <v>214880</v>
      </c>
      <c r="X35" s="9" t="e">
        <f>#REF!</f>
        <v>#REF!</v>
      </c>
      <c r="Y35" s="29" t="e">
        <f>#REF!</f>
        <v>#REF!</v>
      </c>
      <c r="Z35" s="29" t="e">
        <f>#REF!</f>
        <v>#REF!</v>
      </c>
      <c r="AA35" s="29" t="e">
        <f>#REF!</f>
        <v>#REF!</v>
      </c>
      <c r="AB35" s="29" t="e">
        <f>#REF!</f>
        <v>#REF!</v>
      </c>
      <c r="AC35" s="29" t="e">
        <f>#REF!</f>
        <v>#REF!</v>
      </c>
      <c r="AD35" s="9"/>
      <c r="AE35" s="9"/>
      <c r="AF35" s="28">
        <f>ROUND('[3]khoi phuong'!F35,0)</f>
        <v>4145549</v>
      </c>
      <c r="AG35" s="28">
        <f>ROUND('[3]khoi phuong'!G35,0)</f>
        <v>4315319</v>
      </c>
      <c r="AH35" s="28">
        <f>ROUND('[3]khoi phuong'!H35,0)</f>
        <v>5043278</v>
      </c>
      <c r="AI35" s="28">
        <f>ROUND('[3]khoi phuong'!I35,0)</f>
        <v>5607410</v>
      </c>
      <c r="AJ35" s="28">
        <f>ROUND('[3]khoi phuong'!J35,0)</f>
        <v>5989481</v>
      </c>
      <c r="AK35" s="28">
        <f>ROUND('[3]khoi phuong'!K35,0)</f>
        <v>4418927</v>
      </c>
      <c r="AL35" s="28">
        <f>ROUND('[3]khoi phuong'!L35,0)</f>
        <v>4821670</v>
      </c>
      <c r="AM35" s="28">
        <f>ROUND('[3]khoi phuong'!M35,0)</f>
        <v>3500794</v>
      </c>
      <c r="AN35" s="28">
        <f>ROUND('[3]khoi phuong'!N35,0)</f>
        <v>4510658</v>
      </c>
      <c r="AO35" s="28">
        <f>ROUND('[3]khoi phuong'!O35,0)</f>
        <v>4131746</v>
      </c>
      <c r="AP35" s="28">
        <f>ROUND('[3]khoi phuong'!P35,0)</f>
        <v>3150088</v>
      </c>
      <c r="AQ35" s="28">
        <f>ROUND('[3]khoi phuong'!Q35,0)</f>
        <v>3970668</v>
      </c>
      <c r="AR35" s="28">
        <f>ROUND('[3]khoi phuong'!R35,0)</f>
        <v>3221332</v>
      </c>
      <c r="AS35" s="28">
        <f>ROUND('[3]khoi phuong'!S35,0)</f>
        <v>4150587</v>
      </c>
      <c r="AT35" s="28">
        <f>ROUND('[3]khoi phuong'!T35,0)</f>
        <v>4766680</v>
      </c>
      <c r="AU35" s="28">
        <f>ROUND('[3]khoi phuong'!U35,0)</f>
        <v>4661330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9"/>
      <c r="CZ35" s="29"/>
    </row>
    <row r="36" spans="1:104" s="37" customFormat="1" ht="12.75">
      <c r="A36" s="33"/>
      <c r="B36" s="49" t="s">
        <v>299</v>
      </c>
      <c r="C36" s="9">
        <f>SUM(E36:CX36)</f>
        <v>64804000</v>
      </c>
      <c r="D36" s="9">
        <f>C36</f>
        <v>64804000</v>
      </c>
      <c r="E36" s="9">
        <f>ROUND('[1]Phân bổ 2022'!F45,0)</f>
        <v>3549149</v>
      </c>
      <c r="F36" s="9">
        <f>ROUND('[1]Phân bổ 2022'!G45,0)</f>
        <v>2193275</v>
      </c>
      <c r="G36" s="9">
        <f>ROUND('[1]Phân bổ 2022'!H45,0)</f>
        <v>552266</v>
      </c>
      <c r="H36" s="9">
        <f>ROUND('[1]Phân bổ 2022'!I45,0)</f>
        <v>3758219</v>
      </c>
      <c r="I36" s="9">
        <f>ROUND('[1]Phân bổ 2022'!J45,0)</f>
        <v>2047445</v>
      </c>
      <c r="J36" s="9">
        <f>ROUND('[1]Phân bổ 2022'!K45,0)</f>
        <v>971739</v>
      </c>
      <c r="K36" s="9">
        <f>ROUND('[1]Phân bổ 2022'!L45,0)</f>
        <v>1715270</v>
      </c>
      <c r="L36" s="9">
        <f>ROUND('[1]Phân bổ 2022'!M45,0)</f>
        <v>1044557</v>
      </c>
      <c r="M36" s="9">
        <f>ROUND('[1]Phân bổ 2022'!N45,0)</f>
        <v>1004270</v>
      </c>
      <c r="N36" s="9">
        <f>ROUND('[1]Phân bổ 2022'!O45,0)</f>
        <v>1520846</v>
      </c>
      <c r="O36" s="9">
        <f>ROUND('[1]Phân bổ 2022'!P45,0)</f>
        <v>1507421</v>
      </c>
      <c r="P36" s="9">
        <f>ROUND('[1]Phân bổ 2022'!Q45,0)</f>
        <v>937543</v>
      </c>
      <c r="Q36" s="9"/>
      <c r="R36" s="9"/>
      <c r="S36" s="9">
        <f>ROUND('[2]BS kp quan ly chung (chinh xac)'!F37,0)</f>
        <v>1084000</v>
      </c>
      <c r="T36" s="9">
        <f>ROUND('[2]BS kp quan ly chung (chinh xac)'!G37,0)</f>
        <v>811000</v>
      </c>
      <c r="U36" s="9">
        <f>ROUND('[2]BS kp quan ly chung (chinh xac)'!H37,0)</f>
        <v>1066000</v>
      </c>
      <c r="V36" s="9">
        <f>ROUND('[2]BS kp quan ly chung (chinh xac)'!I37,0)</f>
        <v>388000</v>
      </c>
      <c r="W36" s="9"/>
      <c r="X36" s="28"/>
      <c r="Y36" s="45"/>
      <c r="Z36" s="45"/>
      <c r="AA36" s="45"/>
      <c r="AB36" s="45"/>
      <c r="AC36" s="45"/>
      <c r="AD36" s="28"/>
      <c r="AE36" s="28"/>
      <c r="AF36" s="28">
        <v>2546146</v>
      </c>
      <c r="AG36" s="28">
        <v>2522973</v>
      </c>
      <c r="AH36" s="28">
        <v>2719261</v>
      </c>
      <c r="AI36" s="28">
        <v>2363617</v>
      </c>
      <c r="AJ36" s="28">
        <v>2784192</v>
      </c>
      <c r="AK36" s="28">
        <v>2711858</v>
      </c>
      <c r="AL36" s="28">
        <v>2859296</v>
      </c>
      <c r="AM36" s="28">
        <v>2580233</v>
      </c>
      <c r="AN36" s="28">
        <v>2539964</v>
      </c>
      <c r="AO36" s="28">
        <v>2242260</v>
      </c>
      <c r="AP36" s="28">
        <v>2302524</v>
      </c>
      <c r="AQ36" s="28">
        <v>2540725</v>
      </c>
      <c r="AR36" s="28">
        <v>2223260</v>
      </c>
      <c r="AS36" s="28">
        <v>2567779</v>
      </c>
      <c r="AT36" s="28">
        <v>2501962</v>
      </c>
      <c r="AU36" s="28">
        <v>2646950</v>
      </c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0"/>
      <c r="CZ36" s="40"/>
    </row>
    <row r="37" spans="1:104" s="8" customFormat="1" ht="12.75" hidden="1">
      <c r="A37" s="31"/>
      <c r="B37" s="34" t="s">
        <v>46</v>
      </c>
      <c r="C37" s="9">
        <f>SUM(E37:CX37)</f>
        <v>0</v>
      </c>
      <c r="D37" s="9">
        <f>C37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8"/>
      <c r="T37" s="38"/>
      <c r="U37" s="38"/>
      <c r="V37" s="38"/>
      <c r="W37" s="9"/>
      <c r="X37" s="36"/>
      <c r="Y37" s="35"/>
      <c r="Z37" s="35"/>
      <c r="AA37" s="35"/>
      <c r="AB37" s="35"/>
      <c r="AC37" s="35"/>
      <c r="AD37" s="7"/>
      <c r="AE37" s="36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116"/>
      <c r="CZ37" s="116"/>
    </row>
    <row r="38" spans="1:104" ht="12.75">
      <c r="A38" s="10">
        <v>2</v>
      </c>
      <c r="B38" s="2" t="s">
        <v>17</v>
      </c>
      <c r="C38" s="16">
        <f>SUM(C39,C42)</f>
        <v>647585000</v>
      </c>
      <c r="D38" s="16">
        <f>SUM(D39,D42)</f>
        <v>647585000</v>
      </c>
      <c r="E38" s="7"/>
      <c r="F38" s="7"/>
      <c r="G38" s="7"/>
      <c r="H38" s="7"/>
      <c r="I38" s="7"/>
      <c r="J38" s="7"/>
      <c r="K38" s="16">
        <f>SUM(K39,K42)</f>
        <v>1828580</v>
      </c>
      <c r="L38" s="7"/>
      <c r="M38" s="7"/>
      <c r="N38" s="16">
        <f>SUM(N39,N42)</f>
        <v>740000</v>
      </c>
      <c r="O38" s="16">
        <f>SUM(O39,O42)</f>
        <v>75394924</v>
      </c>
      <c r="P38" s="7"/>
      <c r="Q38" s="7"/>
      <c r="R38" s="7"/>
      <c r="S38" s="7"/>
      <c r="T38" s="7"/>
      <c r="U38" s="7"/>
      <c r="V38" s="7"/>
      <c r="W38" s="7"/>
      <c r="X38" s="36"/>
      <c r="Y38" s="38"/>
      <c r="Z38" s="38"/>
      <c r="AA38" s="38"/>
      <c r="AB38" s="38"/>
      <c r="AC38" s="38"/>
      <c r="AD38" s="7"/>
      <c r="AE38" s="36"/>
      <c r="AF38" s="28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6">
        <f>SUM(AV39,AV42)</f>
        <v>11084929</v>
      </c>
      <c r="AW38" s="16">
        <f aca="true" t="shared" si="27" ref="AW38:CV38">SUM(AW39,AW42)</f>
        <v>10009189</v>
      </c>
      <c r="AX38" s="16">
        <f t="shared" si="27"/>
        <v>6646433</v>
      </c>
      <c r="AY38" s="16">
        <f t="shared" si="27"/>
        <v>8390366</v>
      </c>
      <c r="AZ38" s="16">
        <f t="shared" si="27"/>
        <v>13107736</v>
      </c>
      <c r="BA38" s="16">
        <f t="shared" si="27"/>
        <v>14999279</v>
      </c>
      <c r="BB38" s="16">
        <f t="shared" si="27"/>
        <v>13310107</v>
      </c>
      <c r="BC38" s="16">
        <f t="shared" si="27"/>
        <v>9581787</v>
      </c>
      <c r="BD38" s="16">
        <f t="shared" si="27"/>
        <v>7282937</v>
      </c>
      <c r="BE38" s="16">
        <f t="shared" si="27"/>
        <v>8422604</v>
      </c>
      <c r="BF38" s="16">
        <f t="shared" si="27"/>
        <v>6212914</v>
      </c>
      <c r="BG38" s="16">
        <f t="shared" si="27"/>
        <v>6709837</v>
      </c>
      <c r="BH38" s="16">
        <f t="shared" si="27"/>
        <v>6802159</v>
      </c>
      <c r="BI38" s="16">
        <f t="shared" si="27"/>
        <v>7151975</v>
      </c>
      <c r="BJ38" s="16">
        <f t="shared" si="27"/>
        <v>7214510</v>
      </c>
      <c r="BK38" s="16">
        <f t="shared" si="27"/>
        <v>6606495</v>
      </c>
      <c r="BL38" s="16">
        <f t="shared" si="27"/>
        <v>7795053</v>
      </c>
      <c r="BM38" s="16">
        <f t="shared" si="27"/>
        <v>9926147</v>
      </c>
      <c r="BN38" s="16">
        <f t="shared" si="27"/>
        <v>6771328</v>
      </c>
      <c r="BO38" s="16">
        <f t="shared" si="27"/>
        <v>8725746</v>
      </c>
      <c r="BP38" s="16">
        <f t="shared" si="27"/>
        <v>15336168</v>
      </c>
      <c r="BQ38" s="16">
        <f t="shared" si="27"/>
        <v>9452364</v>
      </c>
      <c r="BR38" s="16">
        <f t="shared" si="27"/>
        <v>8601703</v>
      </c>
      <c r="BS38" s="16">
        <f t="shared" si="27"/>
        <v>10243943</v>
      </c>
      <c r="BT38" s="16">
        <f t="shared" si="27"/>
        <v>14027333</v>
      </c>
      <c r="BU38" s="16">
        <f t="shared" si="27"/>
        <v>9273583</v>
      </c>
      <c r="BV38" s="16">
        <f t="shared" si="27"/>
        <v>8874719</v>
      </c>
      <c r="BW38" s="16">
        <f t="shared" si="27"/>
        <v>10478224</v>
      </c>
      <c r="BX38" s="16">
        <f t="shared" si="27"/>
        <v>10537056</v>
      </c>
      <c r="BY38" s="16">
        <f t="shared" si="27"/>
        <v>9011797</v>
      </c>
      <c r="BZ38" s="16">
        <f t="shared" si="27"/>
        <v>7019440</v>
      </c>
      <c r="CA38" s="16">
        <f t="shared" si="27"/>
        <v>8690367</v>
      </c>
      <c r="CB38" s="16">
        <f t="shared" si="27"/>
        <v>5948053</v>
      </c>
      <c r="CC38" s="16">
        <f t="shared" si="27"/>
        <v>13271864</v>
      </c>
      <c r="CD38" s="16">
        <f t="shared" si="27"/>
        <v>13708469</v>
      </c>
      <c r="CE38" s="16">
        <f t="shared" si="27"/>
        <v>6472837</v>
      </c>
      <c r="CF38" s="16">
        <f t="shared" si="27"/>
        <v>11608622</v>
      </c>
      <c r="CG38" s="16">
        <f t="shared" si="27"/>
        <v>7754215</v>
      </c>
      <c r="CH38" s="16">
        <f t="shared" si="27"/>
        <v>13174275</v>
      </c>
      <c r="CI38" s="16">
        <f t="shared" si="27"/>
        <v>3280898</v>
      </c>
      <c r="CJ38" s="16">
        <f t="shared" si="27"/>
        <v>16228769</v>
      </c>
      <c r="CK38" s="16">
        <f t="shared" si="27"/>
        <v>10040115</v>
      </c>
      <c r="CL38" s="16">
        <f t="shared" si="27"/>
        <v>30046742</v>
      </c>
      <c r="CM38" s="16">
        <f t="shared" si="27"/>
        <v>15782600</v>
      </c>
      <c r="CN38" s="16">
        <f t="shared" si="27"/>
        <v>10161844</v>
      </c>
      <c r="CO38" s="16">
        <f t="shared" si="27"/>
        <v>21919267</v>
      </c>
      <c r="CP38" s="16">
        <f t="shared" si="27"/>
        <v>19346190</v>
      </c>
      <c r="CQ38" s="16">
        <f t="shared" si="27"/>
        <v>8363738</v>
      </c>
      <c r="CR38" s="16">
        <f t="shared" si="27"/>
        <v>14709555</v>
      </c>
      <c r="CS38" s="16">
        <f t="shared" si="27"/>
        <v>16599030</v>
      </c>
      <c r="CT38" s="16">
        <f t="shared" si="27"/>
        <v>17378309</v>
      </c>
      <c r="CU38" s="16">
        <f t="shared" si="27"/>
        <v>8363396</v>
      </c>
      <c r="CV38" s="16">
        <f t="shared" si="27"/>
        <v>7164480</v>
      </c>
      <c r="CW38" s="16"/>
      <c r="CX38" s="16">
        <f>SUM(CX39,CX42)</f>
        <v>0</v>
      </c>
      <c r="CY38" s="39"/>
      <c r="CZ38" s="39"/>
    </row>
    <row r="39" spans="1:104" s="8" customFormat="1" ht="12.75">
      <c r="A39" s="31" t="s">
        <v>23</v>
      </c>
      <c r="B39" s="24" t="s">
        <v>19</v>
      </c>
      <c r="C39" s="5">
        <f>C40+C41</f>
        <v>0</v>
      </c>
      <c r="D39" s="5"/>
      <c r="E39" s="5">
        <f aca="true" t="shared" si="28" ref="E39:BO39">E40+E41</f>
        <v>0</v>
      </c>
      <c r="F39" s="5">
        <f t="shared" si="28"/>
        <v>0</v>
      </c>
      <c r="G39" s="5">
        <f t="shared" si="28"/>
        <v>0</v>
      </c>
      <c r="H39" s="5">
        <f t="shared" si="28"/>
        <v>0</v>
      </c>
      <c r="I39" s="5">
        <f t="shared" si="28"/>
        <v>0</v>
      </c>
      <c r="J39" s="5">
        <f t="shared" si="28"/>
        <v>0</v>
      </c>
      <c r="K39" s="5">
        <f t="shared" si="28"/>
        <v>0</v>
      </c>
      <c r="L39" s="5">
        <f t="shared" si="28"/>
        <v>0</v>
      </c>
      <c r="M39" s="5">
        <f t="shared" si="28"/>
        <v>0</v>
      </c>
      <c r="N39" s="5">
        <f t="shared" si="28"/>
        <v>0</v>
      </c>
      <c r="O39" s="5">
        <f t="shared" si="28"/>
        <v>0</v>
      </c>
      <c r="P39" s="5">
        <f t="shared" si="28"/>
        <v>0</v>
      </c>
      <c r="Q39" s="5">
        <f t="shared" si="28"/>
        <v>0</v>
      </c>
      <c r="R39" s="5">
        <f t="shared" si="28"/>
        <v>0</v>
      </c>
      <c r="S39" s="5">
        <f t="shared" si="28"/>
        <v>0</v>
      </c>
      <c r="T39" s="5">
        <f t="shared" si="28"/>
        <v>0</v>
      </c>
      <c r="U39" s="5">
        <f t="shared" si="28"/>
        <v>0</v>
      </c>
      <c r="V39" s="5">
        <f t="shared" si="28"/>
        <v>0</v>
      </c>
      <c r="W39" s="5">
        <f t="shared" si="28"/>
        <v>0</v>
      </c>
      <c r="X39" s="5">
        <f t="shared" si="28"/>
        <v>0</v>
      </c>
      <c r="Y39" s="5">
        <f t="shared" si="28"/>
        <v>0</v>
      </c>
      <c r="Z39" s="5">
        <f t="shared" si="28"/>
        <v>0</v>
      </c>
      <c r="AA39" s="5">
        <f t="shared" si="28"/>
        <v>0</v>
      </c>
      <c r="AB39" s="5">
        <f t="shared" si="28"/>
        <v>0</v>
      </c>
      <c r="AC39" s="5">
        <f t="shared" si="28"/>
        <v>0</v>
      </c>
      <c r="AD39" s="5">
        <f t="shared" si="28"/>
        <v>0</v>
      </c>
      <c r="AE39" s="5">
        <f t="shared" si="28"/>
        <v>0</v>
      </c>
      <c r="AF39" s="5">
        <f t="shared" si="28"/>
        <v>0</v>
      </c>
      <c r="AG39" s="5">
        <f t="shared" si="28"/>
        <v>0</v>
      </c>
      <c r="AH39" s="5">
        <f t="shared" si="28"/>
        <v>0</v>
      </c>
      <c r="AI39" s="5">
        <f t="shared" si="28"/>
        <v>0</v>
      </c>
      <c r="AJ39" s="5">
        <f t="shared" si="28"/>
        <v>0</v>
      </c>
      <c r="AK39" s="5">
        <f t="shared" si="28"/>
        <v>0</v>
      </c>
      <c r="AL39" s="5">
        <f t="shared" si="28"/>
        <v>0</v>
      </c>
      <c r="AM39" s="5">
        <f t="shared" si="28"/>
        <v>0</v>
      </c>
      <c r="AN39" s="5">
        <f t="shared" si="28"/>
        <v>0</v>
      </c>
      <c r="AO39" s="5">
        <f t="shared" si="28"/>
        <v>0</v>
      </c>
      <c r="AP39" s="5">
        <f t="shared" si="28"/>
        <v>0</v>
      </c>
      <c r="AQ39" s="5">
        <f t="shared" si="28"/>
        <v>0</v>
      </c>
      <c r="AR39" s="5">
        <f t="shared" si="28"/>
        <v>0</v>
      </c>
      <c r="AS39" s="5">
        <f t="shared" si="28"/>
        <v>0</v>
      </c>
      <c r="AT39" s="5">
        <f t="shared" si="28"/>
        <v>0</v>
      </c>
      <c r="AU39" s="5">
        <f t="shared" si="28"/>
        <v>0</v>
      </c>
      <c r="AV39" s="5">
        <f t="shared" si="28"/>
        <v>0</v>
      </c>
      <c r="AW39" s="5">
        <f t="shared" si="28"/>
        <v>0</v>
      </c>
      <c r="AX39" s="5">
        <f t="shared" si="28"/>
        <v>0</v>
      </c>
      <c r="AY39" s="5">
        <f t="shared" si="28"/>
        <v>0</v>
      </c>
      <c r="AZ39" s="5">
        <f t="shared" si="28"/>
        <v>0</v>
      </c>
      <c r="BA39" s="5">
        <f t="shared" si="28"/>
        <v>0</v>
      </c>
      <c r="BB39" s="5">
        <f t="shared" si="28"/>
        <v>0</v>
      </c>
      <c r="BC39" s="5">
        <f t="shared" si="28"/>
        <v>0</v>
      </c>
      <c r="BD39" s="5">
        <f t="shared" si="28"/>
        <v>0</v>
      </c>
      <c r="BE39" s="5">
        <f t="shared" si="28"/>
        <v>0</v>
      </c>
      <c r="BF39" s="5">
        <f t="shared" si="28"/>
        <v>0</v>
      </c>
      <c r="BG39" s="5">
        <f t="shared" si="28"/>
        <v>0</v>
      </c>
      <c r="BH39" s="5">
        <f t="shared" si="28"/>
        <v>0</v>
      </c>
      <c r="BI39" s="5">
        <f t="shared" si="28"/>
        <v>0</v>
      </c>
      <c r="BJ39" s="5">
        <f t="shared" si="28"/>
        <v>0</v>
      </c>
      <c r="BK39" s="5">
        <f t="shared" si="28"/>
        <v>0</v>
      </c>
      <c r="BL39" s="5">
        <f t="shared" si="28"/>
        <v>0</v>
      </c>
      <c r="BM39" s="5">
        <f t="shared" si="28"/>
        <v>0</v>
      </c>
      <c r="BN39" s="5">
        <f t="shared" si="28"/>
        <v>0</v>
      </c>
      <c r="BO39" s="5">
        <f t="shared" si="28"/>
        <v>0</v>
      </c>
      <c r="BP39" s="5">
        <f aca="true" t="shared" si="29" ref="BP39:CX39">BP40+BP41</f>
        <v>0</v>
      </c>
      <c r="BQ39" s="5">
        <f t="shared" si="29"/>
        <v>0</v>
      </c>
      <c r="BR39" s="5">
        <f t="shared" si="29"/>
        <v>0</v>
      </c>
      <c r="BS39" s="5">
        <f t="shared" si="29"/>
        <v>0</v>
      </c>
      <c r="BT39" s="5">
        <f t="shared" si="29"/>
        <v>0</v>
      </c>
      <c r="BU39" s="5">
        <f t="shared" si="29"/>
        <v>0</v>
      </c>
      <c r="BV39" s="5">
        <f t="shared" si="29"/>
        <v>0</v>
      </c>
      <c r="BW39" s="5">
        <f t="shared" si="29"/>
        <v>0</v>
      </c>
      <c r="BX39" s="5">
        <f t="shared" si="29"/>
        <v>0</v>
      </c>
      <c r="BY39" s="5">
        <f t="shared" si="29"/>
        <v>0</v>
      </c>
      <c r="BZ39" s="5">
        <f t="shared" si="29"/>
        <v>0</v>
      </c>
      <c r="CA39" s="5">
        <f t="shared" si="29"/>
        <v>0</v>
      </c>
      <c r="CB39" s="5">
        <f t="shared" si="29"/>
        <v>0</v>
      </c>
      <c r="CC39" s="5">
        <f t="shared" si="29"/>
        <v>0</v>
      </c>
      <c r="CD39" s="5">
        <f t="shared" si="29"/>
        <v>0</v>
      </c>
      <c r="CE39" s="5">
        <f t="shared" si="29"/>
        <v>0</v>
      </c>
      <c r="CF39" s="5">
        <f t="shared" si="29"/>
        <v>0</v>
      </c>
      <c r="CG39" s="5">
        <f t="shared" si="29"/>
        <v>0</v>
      </c>
      <c r="CH39" s="5">
        <f t="shared" si="29"/>
        <v>0</v>
      </c>
      <c r="CI39" s="5">
        <f t="shared" si="29"/>
        <v>0</v>
      </c>
      <c r="CJ39" s="5">
        <f t="shared" si="29"/>
        <v>0</v>
      </c>
      <c r="CK39" s="5">
        <f t="shared" si="29"/>
        <v>0</v>
      </c>
      <c r="CL39" s="5">
        <f t="shared" si="29"/>
        <v>0</v>
      </c>
      <c r="CM39" s="5">
        <f t="shared" si="29"/>
        <v>0</v>
      </c>
      <c r="CN39" s="5">
        <f t="shared" si="29"/>
        <v>0</v>
      </c>
      <c r="CO39" s="5">
        <f t="shared" si="29"/>
        <v>0</v>
      </c>
      <c r="CP39" s="5">
        <f t="shared" si="29"/>
        <v>0</v>
      </c>
      <c r="CQ39" s="5">
        <f t="shared" si="29"/>
        <v>0</v>
      </c>
      <c r="CR39" s="5">
        <f t="shared" si="29"/>
        <v>0</v>
      </c>
      <c r="CS39" s="5">
        <f t="shared" si="29"/>
        <v>0</v>
      </c>
      <c r="CT39" s="5">
        <f t="shared" si="29"/>
        <v>0</v>
      </c>
      <c r="CU39" s="5">
        <f t="shared" si="29"/>
        <v>0</v>
      </c>
      <c r="CV39" s="5">
        <f t="shared" si="29"/>
        <v>0</v>
      </c>
      <c r="CW39" s="5"/>
      <c r="CX39" s="5">
        <f t="shared" si="29"/>
        <v>0</v>
      </c>
      <c r="CY39" s="5"/>
      <c r="CZ39" s="5"/>
    </row>
    <row r="40" spans="1:104" ht="12.75" hidden="1">
      <c r="A40" s="1"/>
      <c r="B40" s="32" t="str">
        <f>B31</f>
        <v> - Kinh phí thường xuyên</v>
      </c>
      <c r="C40" s="9">
        <f>SUM(E40:CX40)</f>
        <v>0</v>
      </c>
      <c r="D40" s="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.75" hidden="1">
      <c r="A41" s="1"/>
      <c r="B41" s="32" t="str">
        <f>B35</f>
        <v> - Kinh phí tiết kiệm 10% để thực hiện cải cách tiền lương</v>
      </c>
      <c r="C41" s="9">
        <f>SUM(E41:CX41)</f>
        <v>0</v>
      </c>
      <c r="D41" s="9"/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8"/>
      <c r="T41" s="28"/>
      <c r="U41" s="28"/>
      <c r="V41" s="28"/>
      <c r="W41" s="28"/>
      <c r="X41" s="28"/>
      <c r="Y41" s="15"/>
      <c r="Z41" s="15"/>
      <c r="AA41" s="15"/>
      <c r="AB41" s="15"/>
      <c r="AC41" s="15"/>
      <c r="AD41" s="28"/>
      <c r="AE41" s="28"/>
      <c r="AF41" s="28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29"/>
      <c r="CW41" s="29"/>
      <c r="CX41" s="40"/>
      <c r="CY41" s="40"/>
      <c r="CZ41" s="40"/>
    </row>
    <row r="42" spans="1:104" s="8" customFormat="1" ht="12.75">
      <c r="A42" s="31" t="s">
        <v>24</v>
      </c>
      <c r="B42" s="24" t="s">
        <v>20</v>
      </c>
      <c r="C42" s="5">
        <f>C44+C45+C46+C47</f>
        <v>647585000</v>
      </c>
      <c r="D42" s="5">
        <f>D44+D45+D46+D47</f>
        <v>647585000</v>
      </c>
      <c r="E42" s="5">
        <f aca="true" t="shared" si="30" ref="E42:BO42">E44+E45+E46+E47</f>
        <v>0</v>
      </c>
      <c r="F42" s="5">
        <f t="shared" si="30"/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  <c r="K42" s="5">
        <f t="shared" si="30"/>
        <v>1828580</v>
      </c>
      <c r="L42" s="5">
        <f t="shared" si="30"/>
        <v>0</v>
      </c>
      <c r="M42" s="5">
        <f t="shared" si="30"/>
        <v>0</v>
      </c>
      <c r="N42" s="5">
        <f t="shared" si="30"/>
        <v>740000</v>
      </c>
      <c r="O42" s="5">
        <f>O44+O45+O46+O47</f>
        <v>75394924</v>
      </c>
      <c r="P42" s="5">
        <f t="shared" si="30"/>
        <v>0</v>
      </c>
      <c r="Q42" s="5">
        <f t="shared" si="30"/>
        <v>0</v>
      </c>
      <c r="R42" s="5">
        <f t="shared" si="30"/>
        <v>0</v>
      </c>
      <c r="S42" s="5">
        <f t="shared" si="30"/>
        <v>0</v>
      </c>
      <c r="T42" s="5">
        <f t="shared" si="30"/>
        <v>0</v>
      </c>
      <c r="U42" s="5">
        <f t="shared" si="30"/>
        <v>0</v>
      </c>
      <c r="V42" s="5">
        <f t="shared" si="30"/>
        <v>0</v>
      </c>
      <c r="W42" s="5">
        <f t="shared" si="30"/>
        <v>0</v>
      </c>
      <c r="X42" s="5">
        <f t="shared" si="30"/>
        <v>0</v>
      </c>
      <c r="Y42" s="5">
        <f t="shared" si="30"/>
        <v>0</v>
      </c>
      <c r="Z42" s="5">
        <f t="shared" si="30"/>
        <v>0</v>
      </c>
      <c r="AA42" s="5">
        <f t="shared" si="30"/>
        <v>0</v>
      </c>
      <c r="AB42" s="5">
        <f t="shared" si="30"/>
        <v>0</v>
      </c>
      <c r="AC42" s="5">
        <f t="shared" si="30"/>
        <v>0</v>
      </c>
      <c r="AD42" s="5">
        <f t="shared" si="30"/>
        <v>0</v>
      </c>
      <c r="AE42" s="5">
        <f t="shared" si="30"/>
        <v>0</v>
      </c>
      <c r="AF42" s="5">
        <f t="shared" si="30"/>
        <v>0</v>
      </c>
      <c r="AG42" s="5">
        <f t="shared" si="30"/>
        <v>0</v>
      </c>
      <c r="AH42" s="5">
        <f t="shared" si="30"/>
        <v>0</v>
      </c>
      <c r="AI42" s="5">
        <f t="shared" si="30"/>
        <v>0</v>
      </c>
      <c r="AJ42" s="5">
        <f t="shared" si="30"/>
        <v>0</v>
      </c>
      <c r="AK42" s="5">
        <f t="shared" si="30"/>
        <v>0</v>
      </c>
      <c r="AL42" s="5">
        <f t="shared" si="30"/>
        <v>0</v>
      </c>
      <c r="AM42" s="5">
        <f t="shared" si="30"/>
        <v>0</v>
      </c>
      <c r="AN42" s="5">
        <f t="shared" si="30"/>
        <v>0</v>
      </c>
      <c r="AO42" s="5">
        <f t="shared" si="30"/>
        <v>0</v>
      </c>
      <c r="AP42" s="5">
        <f t="shared" si="30"/>
        <v>0</v>
      </c>
      <c r="AQ42" s="5">
        <f t="shared" si="30"/>
        <v>0</v>
      </c>
      <c r="AR42" s="5">
        <f t="shared" si="30"/>
        <v>0</v>
      </c>
      <c r="AS42" s="5">
        <f t="shared" si="30"/>
        <v>0</v>
      </c>
      <c r="AT42" s="5">
        <f t="shared" si="30"/>
        <v>0</v>
      </c>
      <c r="AU42" s="5">
        <f t="shared" si="30"/>
        <v>0</v>
      </c>
      <c r="AV42" s="5">
        <f t="shared" si="30"/>
        <v>11084929</v>
      </c>
      <c r="AW42" s="5">
        <f t="shared" si="30"/>
        <v>10009189</v>
      </c>
      <c r="AX42" s="5">
        <f t="shared" si="30"/>
        <v>6646433</v>
      </c>
      <c r="AY42" s="5">
        <f t="shared" si="30"/>
        <v>8390366</v>
      </c>
      <c r="AZ42" s="5">
        <f t="shared" si="30"/>
        <v>13107736</v>
      </c>
      <c r="BA42" s="5">
        <f t="shared" si="30"/>
        <v>14999279</v>
      </c>
      <c r="BB42" s="5">
        <f t="shared" si="30"/>
        <v>13310107</v>
      </c>
      <c r="BC42" s="5">
        <f t="shared" si="30"/>
        <v>9581787</v>
      </c>
      <c r="BD42" s="5">
        <f t="shared" si="30"/>
        <v>7282937</v>
      </c>
      <c r="BE42" s="5">
        <f t="shared" si="30"/>
        <v>8422604</v>
      </c>
      <c r="BF42" s="5">
        <f t="shared" si="30"/>
        <v>6212914</v>
      </c>
      <c r="BG42" s="5">
        <f t="shared" si="30"/>
        <v>6709837</v>
      </c>
      <c r="BH42" s="5">
        <f t="shared" si="30"/>
        <v>6802159</v>
      </c>
      <c r="BI42" s="5">
        <f t="shared" si="30"/>
        <v>7151975</v>
      </c>
      <c r="BJ42" s="5">
        <f t="shared" si="30"/>
        <v>7214510</v>
      </c>
      <c r="BK42" s="5">
        <f t="shared" si="30"/>
        <v>6606495</v>
      </c>
      <c r="BL42" s="5">
        <f t="shared" si="30"/>
        <v>7795053</v>
      </c>
      <c r="BM42" s="5">
        <f t="shared" si="30"/>
        <v>9926147</v>
      </c>
      <c r="BN42" s="5">
        <f t="shared" si="30"/>
        <v>6771328</v>
      </c>
      <c r="BO42" s="5">
        <f t="shared" si="30"/>
        <v>8725746</v>
      </c>
      <c r="BP42" s="5">
        <f aca="true" t="shared" si="31" ref="BP42:CX42">BP44+BP45+BP46+BP47</f>
        <v>15336168</v>
      </c>
      <c r="BQ42" s="5">
        <f t="shared" si="31"/>
        <v>9452364</v>
      </c>
      <c r="BR42" s="5">
        <f t="shared" si="31"/>
        <v>8601703</v>
      </c>
      <c r="BS42" s="5">
        <f t="shared" si="31"/>
        <v>10243943</v>
      </c>
      <c r="BT42" s="5">
        <f t="shared" si="31"/>
        <v>14027333</v>
      </c>
      <c r="BU42" s="5">
        <f t="shared" si="31"/>
        <v>9273583</v>
      </c>
      <c r="BV42" s="5">
        <f t="shared" si="31"/>
        <v>8874719</v>
      </c>
      <c r="BW42" s="5">
        <f t="shared" si="31"/>
        <v>10478224</v>
      </c>
      <c r="BX42" s="5">
        <f t="shared" si="31"/>
        <v>10537056</v>
      </c>
      <c r="BY42" s="5">
        <f t="shared" si="31"/>
        <v>9011797</v>
      </c>
      <c r="BZ42" s="5">
        <f t="shared" si="31"/>
        <v>7019440</v>
      </c>
      <c r="CA42" s="5">
        <f t="shared" si="31"/>
        <v>8690367</v>
      </c>
      <c r="CB42" s="5">
        <f t="shared" si="31"/>
        <v>5948053</v>
      </c>
      <c r="CC42" s="5">
        <f t="shared" si="31"/>
        <v>13271864</v>
      </c>
      <c r="CD42" s="5">
        <f t="shared" si="31"/>
        <v>13708469</v>
      </c>
      <c r="CE42" s="5">
        <f t="shared" si="31"/>
        <v>6472837</v>
      </c>
      <c r="CF42" s="5">
        <f t="shared" si="31"/>
        <v>11608622</v>
      </c>
      <c r="CG42" s="5">
        <f t="shared" si="31"/>
        <v>7754215</v>
      </c>
      <c r="CH42" s="5">
        <f t="shared" si="31"/>
        <v>13174275</v>
      </c>
      <c r="CI42" s="5">
        <f t="shared" si="31"/>
        <v>3280898</v>
      </c>
      <c r="CJ42" s="5">
        <f t="shared" si="31"/>
        <v>16228769</v>
      </c>
      <c r="CK42" s="5">
        <f t="shared" si="31"/>
        <v>10040115</v>
      </c>
      <c r="CL42" s="5">
        <f t="shared" si="31"/>
        <v>30046742</v>
      </c>
      <c r="CM42" s="5">
        <f t="shared" si="31"/>
        <v>15782600</v>
      </c>
      <c r="CN42" s="5">
        <f t="shared" si="31"/>
        <v>10161844</v>
      </c>
      <c r="CO42" s="5">
        <f t="shared" si="31"/>
        <v>21919267</v>
      </c>
      <c r="CP42" s="5">
        <f t="shared" si="31"/>
        <v>19346190</v>
      </c>
      <c r="CQ42" s="5">
        <f t="shared" si="31"/>
        <v>8363738</v>
      </c>
      <c r="CR42" s="5">
        <f t="shared" si="31"/>
        <v>14709555</v>
      </c>
      <c r="CS42" s="5">
        <f t="shared" si="31"/>
        <v>16599030</v>
      </c>
      <c r="CT42" s="5">
        <f t="shared" si="31"/>
        <v>17378309</v>
      </c>
      <c r="CU42" s="5">
        <f t="shared" si="31"/>
        <v>8363396</v>
      </c>
      <c r="CV42" s="5">
        <f t="shared" si="31"/>
        <v>7164480</v>
      </c>
      <c r="CW42" s="5"/>
      <c r="CX42" s="5">
        <f t="shared" si="31"/>
        <v>0</v>
      </c>
      <c r="CY42" s="5"/>
      <c r="CZ42" s="5"/>
    </row>
    <row r="43" spans="1:104" ht="12.75" hidden="1">
      <c r="A43" s="1"/>
      <c r="B43" s="32"/>
      <c r="C43" s="9"/>
      <c r="D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41"/>
      <c r="CW43" s="41"/>
      <c r="CX43" s="19"/>
      <c r="CY43" s="41"/>
      <c r="CZ43" s="41"/>
    </row>
    <row r="44" spans="1:104" ht="12.75">
      <c r="A44" s="1"/>
      <c r="B44" s="32" t="s">
        <v>3</v>
      </c>
      <c r="C44" s="9">
        <f>SUM(E44:CX44)</f>
        <v>441595325</v>
      </c>
      <c r="D44" s="9">
        <f>C44</f>
        <v>441595325</v>
      </c>
      <c r="E44" s="9"/>
      <c r="F44" s="7"/>
      <c r="G44" s="7"/>
      <c r="H44" s="7"/>
      <c r="I44" s="7"/>
      <c r="J44" s="7"/>
      <c r="K44" s="9">
        <f>1828580</f>
        <v>1828580</v>
      </c>
      <c r="L44" s="7"/>
      <c r="M44" s="7"/>
      <c r="N44" s="9">
        <v>740000</v>
      </c>
      <c r="O44" s="9">
        <f>'[4]giao dự toán đầy đủ'!$D$67</f>
        <v>51209305</v>
      </c>
      <c r="P44" s="7"/>
      <c r="Q44" s="7"/>
      <c r="R44" s="7"/>
      <c r="S44" s="28"/>
      <c r="T44" s="28"/>
      <c r="U44" s="28"/>
      <c r="V44" s="28"/>
      <c r="W44" s="28"/>
      <c r="X44" s="28"/>
      <c r="Y44" s="15"/>
      <c r="Z44" s="15"/>
      <c r="AA44" s="15"/>
      <c r="AB44" s="15"/>
      <c r="AC44" s="15"/>
      <c r="AD44" s="28"/>
      <c r="AE44" s="28"/>
      <c r="AF44" s="7"/>
      <c r="AG44" s="7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40">
        <v>7984093</v>
      </c>
      <c r="AW44" s="40">
        <v>6999180</v>
      </c>
      <c r="AX44" s="40">
        <v>4679825</v>
      </c>
      <c r="AY44" s="40">
        <v>5950072</v>
      </c>
      <c r="AZ44" s="40">
        <v>9333283</v>
      </c>
      <c r="BA44" s="40">
        <v>10327676</v>
      </c>
      <c r="BB44" s="40">
        <v>9082467</v>
      </c>
      <c r="BC44" s="40">
        <v>6589090</v>
      </c>
      <c r="BD44" s="40">
        <v>5130176</v>
      </c>
      <c r="BE44" s="40">
        <v>6118926</v>
      </c>
      <c r="BF44" s="40">
        <v>4471689</v>
      </c>
      <c r="BG44" s="40">
        <v>4674193</v>
      </c>
      <c r="BH44" s="40">
        <v>4698032</v>
      </c>
      <c r="BI44" s="40">
        <v>5056216</v>
      </c>
      <c r="BJ44" s="40">
        <v>4974127</v>
      </c>
      <c r="BK44" s="40">
        <v>4624332</v>
      </c>
      <c r="BL44" s="40">
        <v>5247508</v>
      </c>
      <c r="BM44" s="40">
        <v>7892482</v>
      </c>
      <c r="BN44" s="40">
        <v>4468860</v>
      </c>
      <c r="BO44" s="40">
        <v>5501804</v>
      </c>
      <c r="BP44" s="40">
        <v>11544958</v>
      </c>
      <c r="BQ44" s="40">
        <v>6540734</v>
      </c>
      <c r="BR44" s="40">
        <v>6316219</v>
      </c>
      <c r="BS44" s="40">
        <v>6283311</v>
      </c>
      <c r="BT44" s="40">
        <v>9920526</v>
      </c>
      <c r="BU44" s="40">
        <v>5773442</v>
      </c>
      <c r="BV44" s="40">
        <v>5172659</v>
      </c>
      <c r="BW44" s="40">
        <v>6250220</v>
      </c>
      <c r="BX44" s="40">
        <v>7189827</v>
      </c>
      <c r="BY44" s="40">
        <v>6054317</v>
      </c>
      <c r="BZ44" s="40">
        <v>4749065</v>
      </c>
      <c r="CA44" s="40">
        <v>5789241</v>
      </c>
      <c r="CB44" s="40">
        <v>3859706</v>
      </c>
      <c r="CC44" s="40">
        <v>8486130</v>
      </c>
      <c r="CD44" s="40">
        <v>8974871</v>
      </c>
      <c r="CE44" s="40">
        <v>4825856</v>
      </c>
      <c r="CF44" s="40">
        <v>7317914</v>
      </c>
      <c r="CG44" s="40">
        <v>5542790</v>
      </c>
      <c r="CH44" s="40">
        <v>8612348</v>
      </c>
      <c r="CI44" s="40">
        <v>2303645</v>
      </c>
      <c r="CJ44" s="40">
        <v>10483112</v>
      </c>
      <c r="CK44" s="40">
        <v>6774093</v>
      </c>
      <c r="CL44" s="40">
        <v>19493036</v>
      </c>
      <c r="CM44" s="40">
        <v>10496642</v>
      </c>
      <c r="CN44" s="40">
        <v>6684082</v>
      </c>
      <c r="CO44" s="40">
        <v>16041223</v>
      </c>
      <c r="CP44" s="40">
        <v>13523979</v>
      </c>
      <c r="CQ44" s="40">
        <v>5950584</v>
      </c>
      <c r="CR44" s="40">
        <v>9367714</v>
      </c>
      <c r="CS44" s="40">
        <v>11334154</v>
      </c>
      <c r="CT44" s="40">
        <v>11323480</v>
      </c>
      <c r="CU44" s="40">
        <v>5625082</v>
      </c>
      <c r="CV44" s="74">
        <v>5408449</v>
      </c>
      <c r="CW44" s="74"/>
      <c r="CX44" s="40"/>
      <c r="CY44" s="117"/>
      <c r="CZ44" s="117"/>
    </row>
    <row r="45" spans="1:104" ht="12.75">
      <c r="A45" s="1"/>
      <c r="B45" s="26" t="s">
        <v>2</v>
      </c>
      <c r="C45" s="9">
        <f>SUM(E45:CX45)</f>
        <v>3803675</v>
      </c>
      <c r="D45" s="9">
        <f>C45</f>
        <v>3803675</v>
      </c>
      <c r="E45" s="9"/>
      <c r="F45" s="7"/>
      <c r="G45" s="7"/>
      <c r="H45" s="7"/>
      <c r="I45" s="7"/>
      <c r="J45" s="7"/>
      <c r="K45" s="9"/>
      <c r="L45" s="9"/>
      <c r="M45" s="9"/>
      <c r="N45" s="9"/>
      <c r="O45" s="7"/>
      <c r="P45" s="9"/>
      <c r="Q45" s="9"/>
      <c r="R45" s="9"/>
      <c r="S45" s="28"/>
      <c r="T45" s="28"/>
      <c r="U45" s="28"/>
      <c r="V45" s="28"/>
      <c r="W45" s="28"/>
      <c r="X45" s="28"/>
      <c r="Y45" s="15"/>
      <c r="Z45" s="15"/>
      <c r="AA45" s="15"/>
      <c r="AB45" s="15"/>
      <c r="AC45" s="15"/>
      <c r="AD45" s="28"/>
      <c r="AE45" s="28"/>
      <c r="AF45" s="7"/>
      <c r="AG45" s="7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40">
        <v>56132</v>
      </c>
      <c r="AW45" s="40">
        <v>78010</v>
      </c>
      <c r="AX45" s="40">
        <v>34368</v>
      </c>
      <c r="AY45" s="40">
        <v>45090</v>
      </c>
      <c r="AZ45" s="40">
        <v>85397</v>
      </c>
      <c r="BA45" s="40">
        <v>67271</v>
      </c>
      <c r="BB45" s="40">
        <v>65322</v>
      </c>
      <c r="BC45" s="40">
        <v>73128</v>
      </c>
      <c r="BD45" s="40">
        <v>24072</v>
      </c>
      <c r="BE45" s="40">
        <v>53054</v>
      </c>
      <c r="BF45" s="40">
        <v>47036</v>
      </c>
      <c r="BG45" s="40">
        <v>49659</v>
      </c>
      <c r="BH45" s="40">
        <v>75000</v>
      </c>
      <c r="BI45" s="40">
        <v>75045</v>
      </c>
      <c r="BJ45" s="40">
        <v>61024</v>
      </c>
      <c r="BK45" s="40">
        <v>63346</v>
      </c>
      <c r="BL45" s="40">
        <v>43849</v>
      </c>
      <c r="BM45" s="40">
        <v>77039</v>
      </c>
      <c r="BN45" s="40">
        <v>101077</v>
      </c>
      <c r="BO45" s="40">
        <v>120129</v>
      </c>
      <c r="BP45" s="40">
        <v>155429</v>
      </c>
      <c r="BQ45" s="40">
        <v>132809</v>
      </c>
      <c r="BR45" s="40">
        <v>189291</v>
      </c>
      <c r="BS45" s="40">
        <v>68838</v>
      </c>
      <c r="BT45" s="40">
        <v>123987</v>
      </c>
      <c r="BU45" s="40">
        <v>139711</v>
      </c>
      <c r="BV45" s="40">
        <v>67058</v>
      </c>
      <c r="BW45" s="40">
        <v>66226</v>
      </c>
      <c r="BX45" s="40">
        <v>85472</v>
      </c>
      <c r="BY45" s="40">
        <v>149493</v>
      </c>
      <c r="BZ45" s="40">
        <v>113619</v>
      </c>
      <c r="CA45" s="40">
        <v>104547</v>
      </c>
      <c r="CB45" s="40">
        <v>89956</v>
      </c>
      <c r="CC45" s="40">
        <v>135103</v>
      </c>
      <c r="CD45" s="40">
        <v>133920</v>
      </c>
      <c r="CE45" s="40">
        <v>89161</v>
      </c>
      <c r="CF45" s="40">
        <v>132900</v>
      </c>
      <c r="CG45" s="40">
        <v>181268</v>
      </c>
      <c r="CH45" s="40">
        <v>125851</v>
      </c>
      <c r="CI45" s="40">
        <v>85300</v>
      </c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29">
        <v>138688</v>
      </c>
      <c r="CW45" s="29"/>
      <c r="CX45" s="40"/>
      <c r="CY45" s="117"/>
      <c r="CZ45" s="117"/>
    </row>
    <row r="46" spans="1:104" s="92" customFormat="1" ht="12.75">
      <c r="A46" s="88"/>
      <c r="B46" s="49" t="s">
        <v>299</v>
      </c>
      <c r="C46" s="89">
        <f>SUM(E46:CX46)</f>
        <v>202186000</v>
      </c>
      <c r="D46" s="9">
        <f>C46</f>
        <v>202186000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>
        <f>'[5]giao dự toán đầy đủ'!$F$67</f>
        <v>24185619</v>
      </c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90"/>
      <c r="AA46" s="90"/>
      <c r="AB46" s="90"/>
      <c r="AC46" s="90"/>
      <c r="AD46" s="89"/>
      <c r="AE46" s="89"/>
      <c r="AF46" s="89"/>
      <c r="AG46" s="89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1">
        <f>ROUND('[5]giao dự toán đầy đủ'!$F$10,0)</f>
        <v>3044704</v>
      </c>
      <c r="AW46" s="91">
        <f>ROUND('[5]giao dự toán đầy đủ'!$F$11,0)</f>
        <v>2931999</v>
      </c>
      <c r="AX46" s="91">
        <f>ROUND('[5]giao dự toán đầy đủ'!$F$12,0)</f>
        <v>1932240</v>
      </c>
      <c r="AY46" s="91">
        <f>ROUND('[5]giao dự toán đầy đủ'!$F$13,0)</f>
        <v>2395204</v>
      </c>
      <c r="AZ46" s="91">
        <f>ROUND('[5]giao dự toán đầy đủ'!$F$14,0)</f>
        <v>3689056</v>
      </c>
      <c r="BA46" s="91">
        <f>ROUND('[5]giao dự toán đầy đủ'!$F$15,0)</f>
        <v>4604332</v>
      </c>
      <c r="BB46" s="91">
        <f>ROUND('[5]giao dự toán đầy đủ'!$F$16,0)</f>
        <v>4162318</v>
      </c>
      <c r="BC46" s="91">
        <f>ROUND('[5]giao dự toán đầy đủ'!$F$17,0)</f>
        <v>2919569</v>
      </c>
      <c r="BD46" s="91">
        <f>ROUND('[5]giao dự toán đầy đủ'!$F$18,0)</f>
        <v>2128689</v>
      </c>
      <c r="BE46" s="91">
        <f>ROUND('[5]giao dự toán đầy đủ'!$F$19,0)</f>
        <v>2250624</v>
      </c>
      <c r="BF46" s="91">
        <f>ROUND('[5]giao dự toán đầy đủ'!$F$20,0)</f>
        <v>1694189</v>
      </c>
      <c r="BG46" s="91">
        <f>ROUND('[5]giao dự toán đầy đủ'!$F$21,0)</f>
        <v>1985985</v>
      </c>
      <c r="BH46" s="91">
        <f>ROUND('[5]giao dự toán đầy đủ'!$F$22,0)</f>
        <v>2029127</v>
      </c>
      <c r="BI46" s="91">
        <f>ROUND('[5]giao dự toán đầy đủ'!$F$23,0)</f>
        <v>2020714</v>
      </c>
      <c r="BJ46" s="91">
        <f>ROUND('[5]giao dự toán đầy đủ'!$F$24,0)</f>
        <v>2179359</v>
      </c>
      <c r="BK46" s="91">
        <f>ROUND('[5]giao dự toán đầy đủ'!$F$25,0)</f>
        <v>1918817</v>
      </c>
      <c r="BL46" s="91">
        <f>ROUND('[5]giao dự toán đầy đủ'!$F$26,0)</f>
        <v>2503696</v>
      </c>
      <c r="BM46" s="91">
        <f>ROUND('[5]giao dự toán đầy đủ'!$F$27,0)</f>
        <v>1956626</v>
      </c>
      <c r="BN46" s="91">
        <f>ROUND('[5]giao dự toán đầy đủ'!$F$29,0)</f>
        <v>2201391</v>
      </c>
      <c r="BO46" s="91">
        <f>ROUND('[5]giao dự toán đầy đủ'!$F$30,0)</f>
        <v>3103813</v>
      </c>
      <c r="BP46" s="91">
        <f>ROUND('[5]giao dự toán đầy đủ'!$F$31,0)</f>
        <v>3635781</v>
      </c>
      <c r="BQ46" s="91">
        <f>ROUND('[5]giao dự toán đầy đủ'!$F$32,0)</f>
        <v>2778821</v>
      </c>
      <c r="BR46" s="91">
        <f>ROUND('[5]giao dự toán đầy đủ'!$F$33,0)</f>
        <v>2096193</v>
      </c>
      <c r="BS46" s="91">
        <f>ROUND('[5]giao dự toán đầy đủ'!$F$34,0)</f>
        <v>3891794</v>
      </c>
      <c r="BT46" s="91">
        <f>ROUND('[5]giao dự toán đầy đủ'!$F$35,0)</f>
        <v>3982820</v>
      </c>
      <c r="BU46" s="91">
        <f>ROUND('[5]giao dự toán đầy đủ'!$F$36,0)</f>
        <v>3360430</v>
      </c>
      <c r="BV46" s="91">
        <f>ROUND('[5]giao dự toán đầy đủ'!$F$37,0)</f>
        <v>3635002</v>
      </c>
      <c r="BW46" s="91">
        <f>ROUND('[5]giao dự toán đầy đủ'!$F$38,0)</f>
        <v>4161778</v>
      </c>
      <c r="BX46" s="91">
        <f>ROUND('[5]giao dự toán đầy đủ'!$F$39,0)</f>
        <v>3261757</v>
      </c>
      <c r="BY46" s="91">
        <f>ROUND('[5]giao dự toán đầy đủ'!$F$40,0)</f>
        <v>2807987</v>
      </c>
      <c r="BZ46" s="91">
        <f>ROUND('[5]giao dự toán đầy đủ'!$F$41,0)</f>
        <v>2156756</v>
      </c>
      <c r="CA46" s="91">
        <f>ROUND('[5]giao dự toán đầy đủ'!$F$42,0)</f>
        <v>2796579</v>
      </c>
      <c r="CB46" s="91">
        <f>ROUND('[5]giao dự toán đầy đủ'!$F$43,0)</f>
        <v>1998391</v>
      </c>
      <c r="CC46" s="91">
        <f>ROUND('[5]giao dự toán đầy đủ'!$F$44,0)</f>
        <v>4650631</v>
      </c>
      <c r="CD46" s="91">
        <f>ROUND('[5]giao dự toán đầy đủ'!$F$45,0)</f>
        <v>4599678</v>
      </c>
      <c r="CE46" s="91">
        <f>ROUND('[5]giao dự toán đầy đủ'!$F$46,0)</f>
        <v>1557820</v>
      </c>
      <c r="CF46" s="91">
        <f>ROUND('[5]giao dự toán đầy đủ'!$F$47,0)</f>
        <v>4157808</v>
      </c>
      <c r="CG46" s="91">
        <f>ROUND('[5]giao dự toán đầy đủ'!$F$48,0)</f>
        <v>2030157</v>
      </c>
      <c r="CH46" s="91">
        <f>ROUND('[5]giao dự toán đầy đủ'!$F$49,0)</f>
        <v>4436076</v>
      </c>
      <c r="CI46" s="91">
        <f>ROUND('[5]giao dự toán đầy đủ'!$F$66,0)</f>
        <v>891953</v>
      </c>
      <c r="CJ46" s="91">
        <f>ROUND('[5]giao dự toán đầy đủ'!$F$51,0)</f>
        <v>5745657</v>
      </c>
      <c r="CK46" s="91">
        <f>ROUND('[5]giao dự toán đầy đủ'!$F$52,0)</f>
        <v>3266022</v>
      </c>
      <c r="CL46" s="91">
        <f>ROUND('[5]giao dự toán đầy đủ'!$F$53,0)</f>
        <v>10553706</v>
      </c>
      <c r="CM46" s="91">
        <f>ROUND('[5]giao dự toán đầy đủ'!$F$54,0)</f>
        <v>5285958</v>
      </c>
      <c r="CN46" s="91">
        <f>ROUND('[5]giao dự toán đầy đủ'!$F$55,0)</f>
        <v>3477762</v>
      </c>
      <c r="CO46" s="91">
        <f>ROUND('[5]giao dự toán đầy đủ'!$F$59,0)</f>
        <v>5878044</v>
      </c>
      <c r="CP46" s="91">
        <f>ROUND('[5]giao dự toán đầy đủ'!$F$60,0)</f>
        <v>5822211</v>
      </c>
      <c r="CQ46" s="91">
        <f>ROUND('[5]giao dự toán đầy đủ'!$F$57,0)</f>
        <v>2413154</v>
      </c>
      <c r="CR46" s="91">
        <f>ROUND('[5]giao dự toán đầy đủ'!$F$56,0)</f>
        <v>5341841</v>
      </c>
      <c r="CS46" s="91">
        <f>ROUND('[5]giao dự toán đầy đủ'!$F$61,0)</f>
        <v>5264876</v>
      </c>
      <c r="CT46" s="91">
        <f>ROUND('[5]giao dự toán đầy đủ'!$F$58,0)</f>
        <v>6054829</v>
      </c>
      <c r="CU46" s="91">
        <f>ROUND('[5]giao dự toán đầy đủ'!$F$62,0)</f>
        <v>2738314</v>
      </c>
      <c r="CV46" s="91">
        <f>ROUND('[5]giao dự toán đầy đủ'!$F$64,0)</f>
        <v>1617343</v>
      </c>
      <c r="CW46" s="91"/>
      <c r="CX46" s="91"/>
      <c r="CY46" s="118"/>
      <c r="CZ46" s="118"/>
    </row>
    <row r="47" spans="1:104" s="98" customFormat="1" ht="12.75" hidden="1">
      <c r="A47" s="93"/>
      <c r="B47" s="94" t="s">
        <v>46</v>
      </c>
      <c r="C47" s="89">
        <f>SUM(E47:CX47)</f>
        <v>0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95"/>
      <c r="Y47" s="96"/>
      <c r="Z47" s="96"/>
      <c r="AA47" s="96"/>
      <c r="AB47" s="96"/>
      <c r="AC47" s="96"/>
      <c r="AD47" s="89"/>
      <c r="AE47" s="95"/>
      <c r="AF47" s="95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7"/>
      <c r="CV47" s="97"/>
      <c r="CW47" s="97"/>
      <c r="CX47" s="91"/>
      <c r="CY47" s="119"/>
      <c r="CZ47" s="119"/>
    </row>
    <row r="48" spans="1:104" s="129" customFormat="1" ht="13.5">
      <c r="A48" s="122">
        <v>3</v>
      </c>
      <c r="B48" s="123" t="s">
        <v>25</v>
      </c>
      <c r="C48" s="124">
        <f>SUM(C49,C52)</f>
        <v>121994000</v>
      </c>
      <c r="D48" s="124">
        <f>SUM(D49,D52)</f>
        <v>121994000</v>
      </c>
      <c r="E48" s="125"/>
      <c r="F48" s="125"/>
      <c r="G48" s="125"/>
      <c r="H48" s="125"/>
      <c r="I48" s="125"/>
      <c r="J48" s="125"/>
      <c r="K48" s="124">
        <f>SUM(K49,K52)</f>
        <v>42763000</v>
      </c>
      <c r="L48" s="125"/>
      <c r="M48" s="125"/>
      <c r="N48" s="125"/>
      <c r="O48" s="124">
        <f>SUM(O49,O52)</f>
        <v>9888000</v>
      </c>
      <c r="P48" s="124">
        <f>SUM(P49,P52)</f>
        <v>3312000</v>
      </c>
      <c r="Q48" s="125"/>
      <c r="R48" s="125"/>
      <c r="S48" s="125"/>
      <c r="T48" s="125"/>
      <c r="U48" s="125"/>
      <c r="V48" s="125"/>
      <c r="W48" s="125"/>
      <c r="X48" s="126"/>
      <c r="Y48" s="127"/>
      <c r="Z48" s="127"/>
      <c r="AA48" s="127"/>
      <c r="AB48" s="127"/>
      <c r="AC48" s="127"/>
      <c r="AD48" s="125"/>
      <c r="AE48" s="126"/>
      <c r="AF48" s="124">
        <f>SUM(AF49,AF52)</f>
        <v>105000</v>
      </c>
      <c r="AG48" s="124">
        <f aca="true" t="shared" si="32" ref="AG48:AU48">SUM(AG49,AG52)</f>
        <v>137800</v>
      </c>
      <c r="AH48" s="124">
        <f t="shared" si="32"/>
        <v>112000</v>
      </c>
      <c r="AI48" s="124">
        <f t="shared" si="32"/>
        <v>211600</v>
      </c>
      <c r="AJ48" s="124">
        <f t="shared" si="32"/>
        <v>174000</v>
      </c>
      <c r="AK48" s="124">
        <f t="shared" si="32"/>
        <v>146900</v>
      </c>
      <c r="AL48" s="124">
        <f t="shared" si="32"/>
        <v>115600</v>
      </c>
      <c r="AM48" s="124">
        <f t="shared" si="32"/>
        <v>63200</v>
      </c>
      <c r="AN48" s="124">
        <f t="shared" si="32"/>
        <v>117900</v>
      </c>
      <c r="AO48" s="124">
        <f t="shared" si="32"/>
        <v>115100</v>
      </c>
      <c r="AP48" s="124">
        <f t="shared" si="32"/>
        <v>57000</v>
      </c>
      <c r="AQ48" s="124">
        <f t="shared" si="32"/>
        <v>120200</v>
      </c>
      <c r="AR48" s="124">
        <f t="shared" si="32"/>
        <v>64500</v>
      </c>
      <c r="AS48" s="124">
        <f t="shared" si="32"/>
        <v>121100</v>
      </c>
      <c r="AT48" s="124">
        <f t="shared" si="32"/>
        <v>203000</v>
      </c>
      <c r="AU48" s="124">
        <f t="shared" si="32"/>
        <v>82100</v>
      </c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8">
        <f>CW49+CW52</f>
        <v>64084000</v>
      </c>
      <c r="CX48" s="127"/>
      <c r="CY48" s="127"/>
      <c r="CZ48" s="127"/>
    </row>
    <row r="49" spans="1:104" s="8" customFormat="1" ht="12.75">
      <c r="A49" s="31" t="s">
        <v>18</v>
      </c>
      <c r="B49" s="24" t="s">
        <v>19</v>
      </c>
      <c r="C49" s="5">
        <f>C50</f>
        <v>0</v>
      </c>
      <c r="D49" s="5"/>
      <c r="E49" s="87">
        <f aca="true" t="shared" si="33" ref="E49:BO49">SUM(E52,E53)</f>
        <v>0</v>
      </c>
      <c r="F49" s="87">
        <f t="shared" si="33"/>
        <v>0</v>
      </c>
      <c r="G49" s="87">
        <f t="shared" si="33"/>
        <v>0</v>
      </c>
      <c r="H49" s="87">
        <f t="shared" si="33"/>
        <v>0</v>
      </c>
      <c r="I49" s="87">
        <f t="shared" si="33"/>
        <v>0</v>
      </c>
      <c r="J49" s="87">
        <f t="shared" si="33"/>
        <v>0</v>
      </c>
      <c r="K49" s="5"/>
      <c r="L49" s="87">
        <f t="shared" si="33"/>
        <v>0</v>
      </c>
      <c r="M49" s="87">
        <f t="shared" si="33"/>
        <v>0</v>
      </c>
      <c r="N49" s="87">
        <f t="shared" si="33"/>
        <v>0</v>
      </c>
      <c r="O49" s="5"/>
      <c r="P49" s="5"/>
      <c r="Q49" s="87">
        <f t="shared" si="33"/>
        <v>0</v>
      </c>
      <c r="R49" s="87">
        <f t="shared" si="33"/>
        <v>0</v>
      </c>
      <c r="S49" s="87">
        <f t="shared" si="33"/>
        <v>0</v>
      </c>
      <c r="T49" s="87">
        <f t="shared" si="33"/>
        <v>0</v>
      </c>
      <c r="U49" s="87">
        <f t="shared" si="33"/>
        <v>0</v>
      </c>
      <c r="V49" s="87">
        <f t="shared" si="33"/>
        <v>0</v>
      </c>
      <c r="W49" s="87">
        <f t="shared" si="33"/>
        <v>0</v>
      </c>
      <c r="X49" s="87">
        <f t="shared" si="33"/>
        <v>0</v>
      </c>
      <c r="Y49" s="87">
        <f t="shared" si="33"/>
        <v>0</v>
      </c>
      <c r="Z49" s="87">
        <f t="shared" si="33"/>
        <v>0</v>
      </c>
      <c r="AA49" s="87">
        <f t="shared" si="33"/>
        <v>0</v>
      </c>
      <c r="AB49" s="87">
        <f t="shared" si="33"/>
        <v>0</v>
      </c>
      <c r="AC49" s="87">
        <f t="shared" si="33"/>
        <v>0</v>
      </c>
      <c r="AD49" s="87">
        <f t="shared" si="33"/>
        <v>0</v>
      </c>
      <c r="AE49" s="87">
        <f t="shared" si="33"/>
        <v>0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87"/>
      <c r="AW49" s="87">
        <f t="shared" si="33"/>
        <v>0</v>
      </c>
      <c r="AX49" s="87">
        <f t="shared" si="33"/>
        <v>0</v>
      </c>
      <c r="AY49" s="87">
        <f t="shared" si="33"/>
        <v>0</v>
      </c>
      <c r="AZ49" s="87">
        <f t="shared" si="33"/>
        <v>0</v>
      </c>
      <c r="BA49" s="87">
        <f t="shared" si="33"/>
        <v>0</v>
      </c>
      <c r="BB49" s="87">
        <f t="shared" si="33"/>
        <v>0</v>
      </c>
      <c r="BC49" s="87">
        <f t="shared" si="33"/>
        <v>0</v>
      </c>
      <c r="BD49" s="87">
        <f t="shared" si="33"/>
        <v>0</v>
      </c>
      <c r="BE49" s="87">
        <f t="shared" si="33"/>
        <v>0</v>
      </c>
      <c r="BF49" s="87">
        <f t="shared" si="33"/>
        <v>0</v>
      </c>
      <c r="BG49" s="87">
        <f t="shared" si="33"/>
        <v>0</v>
      </c>
      <c r="BH49" s="87">
        <f t="shared" si="33"/>
        <v>0</v>
      </c>
      <c r="BI49" s="87">
        <f t="shared" si="33"/>
        <v>0</v>
      </c>
      <c r="BJ49" s="87">
        <f t="shared" si="33"/>
        <v>0</v>
      </c>
      <c r="BK49" s="87">
        <f t="shared" si="33"/>
        <v>0</v>
      </c>
      <c r="BL49" s="87">
        <f t="shared" si="33"/>
        <v>0</v>
      </c>
      <c r="BM49" s="87">
        <f t="shared" si="33"/>
        <v>0</v>
      </c>
      <c r="BN49" s="87">
        <f t="shared" si="33"/>
        <v>0</v>
      </c>
      <c r="BO49" s="87">
        <f t="shared" si="33"/>
        <v>0</v>
      </c>
      <c r="BP49" s="87">
        <f aca="true" t="shared" si="34" ref="BP49:CV49">SUM(BP52,BP53)</f>
        <v>0</v>
      </c>
      <c r="BQ49" s="87">
        <f t="shared" si="34"/>
        <v>0</v>
      </c>
      <c r="BR49" s="87">
        <f t="shared" si="34"/>
        <v>0</v>
      </c>
      <c r="BS49" s="87">
        <f t="shared" si="34"/>
        <v>0</v>
      </c>
      <c r="BT49" s="87">
        <f t="shared" si="34"/>
        <v>0</v>
      </c>
      <c r="BU49" s="87">
        <f t="shared" si="34"/>
        <v>0</v>
      </c>
      <c r="BV49" s="87">
        <f t="shared" si="34"/>
        <v>0</v>
      </c>
      <c r="BW49" s="87">
        <f t="shared" si="34"/>
        <v>0</v>
      </c>
      <c r="BX49" s="87">
        <f t="shared" si="34"/>
        <v>0</v>
      </c>
      <c r="BY49" s="87">
        <f t="shared" si="34"/>
        <v>0</v>
      </c>
      <c r="BZ49" s="87">
        <f t="shared" si="34"/>
        <v>0</v>
      </c>
      <c r="CA49" s="87">
        <f t="shared" si="34"/>
        <v>0</v>
      </c>
      <c r="CB49" s="87">
        <f t="shared" si="34"/>
        <v>0</v>
      </c>
      <c r="CC49" s="87">
        <f t="shared" si="34"/>
        <v>0</v>
      </c>
      <c r="CD49" s="87">
        <f t="shared" si="34"/>
        <v>0</v>
      </c>
      <c r="CE49" s="87">
        <f t="shared" si="34"/>
        <v>0</v>
      </c>
      <c r="CF49" s="87">
        <f t="shared" si="34"/>
        <v>0</v>
      </c>
      <c r="CG49" s="87">
        <f t="shared" si="34"/>
        <v>0</v>
      </c>
      <c r="CH49" s="87">
        <f t="shared" si="34"/>
        <v>0</v>
      </c>
      <c r="CI49" s="87">
        <f t="shared" si="34"/>
        <v>0</v>
      </c>
      <c r="CJ49" s="87">
        <f t="shared" si="34"/>
        <v>0</v>
      </c>
      <c r="CK49" s="87">
        <f t="shared" si="34"/>
        <v>0</v>
      </c>
      <c r="CL49" s="87">
        <f t="shared" si="34"/>
        <v>0</v>
      </c>
      <c r="CM49" s="87">
        <f t="shared" si="34"/>
        <v>0</v>
      </c>
      <c r="CN49" s="87">
        <f t="shared" si="34"/>
        <v>0</v>
      </c>
      <c r="CO49" s="87">
        <f t="shared" si="34"/>
        <v>0</v>
      </c>
      <c r="CP49" s="87">
        <f t="shared" si="34"/>
        <v>0</v>
      </c>
      <c r="CQ49" s="87">
        <f t="shared" si="34"/>
        <v>0</v>
      </c>
      <c r="CR49" s="87">
        <f t="shared" si="34"/>
        <v>0</v>
      </c>
      <c r="CS49" s="87">
        <f t="shared" si="34"/>
        <v>0</v>
      </c>
      <c r="CT49" s="87">
        <f t="shared" si="34"/>
        <v>0</v>
      </c>
      <c r="CU49" s="87">
        <f t="shared" si="34"/>
        <v>0</v>
      </c>
      <c r="CV49" s="87">
        <f t="shared" si="34"/>
        <v>0</v>
      </c>
      <c r="CW49" s="103">
        <f>CW50+CW51</f>
        <v>0</v>
      </c>
      <c r="CX49" s="87"/>
      <c r="CY49" s="87"/>
      <c r="CZ49" s="87"/>
    </row>
    <row r="50" spans="1:104" s="8" customFormat="1" ht="12.75">
      <c r="A50" s="31"/>
      <c r="B50" s="32" t="s">
        <v>1</v>
      </c>
      <c r="C50" s="9">
        <f>SUM(E50:CX50)</f>
        <v>0</v>
      </c>
      <c r="D50" s="9"/>
      <c r="E50" s="87"/>
      <c r="F50" s="87"/>
      <c r="G50" s="87"/>
      <c r="H50" s="87"/>
      <c r="I50" s="87"/>
      <c r="J50" s="87"/>
      <c r="K50" s="5"/>
      <c r="L50" s="87"/>
      <c r="M50" s="87"/>
      <c r="N50" s="87"/>
      <c r="O50" s="5"/>
      <c r="P50" s="5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104"/>
      <c r="CX50" s="87"/>
      <c r="CY50" s="87"/>
      <c r="CZ50" s="87"/>
    </row>
    <row r="51" spans="1:104" s="8" customFormat="1" ht="12.75" hidden="1">
      <c r="A51" s="31"/>
      <c r="B51" s="32"/>
      <c r="C51" s="5"/>
      <c r="D51" s="5"/>
      <c r="E51" s="87"/>
      <c r="F51" s="87"/>
      <c r="G51" s="87"/>
      <c r="H51" s="87"/>
      <c r="I51" s="87"/>
      <c r="J51" s="87"/>
      <c r="K51" s="5"/>
      <c r="L51" s="87"/>
      <c r="M51" s="87"/>
      <c r="N51" s="87"/>
      <c r="O51" s="5"/>
      <c r="P51" s="5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105"/>
      <c r="CX51" s="87"/>
      <c r="CY51" s="87"/>
      <c r="CZ51" s="87"/>
    </row>
    <row r="52" spans="1:104" s="8" customFormat="1" ht="12.75">
      <c r="A52" s="31" t="s">
        <v>21</v>
      </c>
      <c r="B52" s="24" t="s">
        <v>20</v>
      </c>
      <c r="C52" s="5">
        <f>SUM(E52:CX52)</f>
        <v>121994000</v>
      </c>
      <c r="D52" s="5">
        <f>SUM(F52:CY52)</f>
        <v>121994000</v>
      </c>
      <c r="E52" s="5"/>
      <c r="F52" s="5"/>
      <c r="G52" s="5"/>
      <c r="H52" s="5"/>
      <c r="I52" s="5"/>
      <c r="J52" s="5"/>
      <c r="K52" s="5">
        <f>K53</f>
        <v>42763000</v>
      </c>
      <c r="L52" s="5"/>
      <c r="M52" s="5"/>
      <c r="N52" s="5"/>
      <c r="O52" s="5">
        <f>O53</f>
        <v>9888000</v>
      </c>
      <c r="P52" s="5">
        <f>P53</f>
        <v>3312000</v>
      </c>
      <c r="Q52" s="5"/>
      <c r="R52" s="5"/>
      <c r="S52" s="5"/>
      <c r="T52" s="5"/>
      <c r="U52" s="5"/>
      <c r="V52" s="5"/>
      <c r="W52" s="5"/>
      <c r="X52" s="5"/>
      <c r="Y52" s="38"/>
      <c r="Z52" s="38"/>
      <c r="AA52" s="38"/>
      <c r="AB52" s="38"/>
      <c r="AC52" s="38"/>
      <c r="AD52" s="5"/>
      <c r="AE52" s="5"/>
      <c r="AF52" s="5">
        <f>SUM(AF53:AF53)</f>
        <v>105000</v>
      </c>
      <c r="AG52" s="5">
        <f aca="true" t="shared" si="35" ref="AG52:AU52">SUM(AG53:AG53)</f>
        <v>137800</v>
      </c>
      <c r="AH52" s="5">
        <f t="shared" si="35"/>
        <v>112000</v>
      </c>
      <c r="AI52" s="5">
        <f t="shared" si="35"/>
        <v>211600</v>
      </c>
      <c r="AJ52" s="5">
        <f t="shared" si="35"/>
        <v>174000</v>
      </c>
      <c r="AK52" s="5">
        <f t="shared" si="35"/>
        <v>146900</v>
      </c>
      <c r="AL52" s="5">
        <f t="shared" si="35"/>
        <v>115600</v>
      </c>
      <c r="AM52" s="5">
        <f t="shared" si="35"/>
        <v>63200</v>
      </c>
      <c r="AN52" s="5">
        <f t="shared" si="35"/>
        <v>117900</v>
      </c>
      <c r="AO52" s="5">
        <f t="shared" si="35"/>
        <v>115100</v>
      </c>
      <c r="AP52" s="5">
        <f t="shared" si="35"/>
        <v>57000</v>
      </c>
      <c r="AQ52" s="5">
        <f t="shared" si="35"/>
        <v>120200</v>
      </c>
      <c r="AR52" s="5">
        <f t="shared" si="35"/>
        <v>64500</v>
      </c>
      <c r="AS52" s="5">
        <f t="shared" si="35"/>
        <v>121100</v>
      </c>
      <c r="AT52" s="5">
        <f t="shared" si="35"/>
        <v>203000</v>
      </c>
      <c r="AU52" s="5">
        <f t="shared" si="35"/>
        <v>82100</v>
      </c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106">
        <f>CW53+CW55</f>
        <v>64084000</v>
      </c>
      <c r="CX52" s="38"/>
      <c r="CY52" s="7"/>
      <c r="CZ52" s="7"/>
    </row>
    <row r="53" spans="1:104" s="46" customFormat="1" ht="12.75">
      <c r="A53" s="43"/>
      <c r="B53" s="44" t="s">
        <v>3</v>
      </c>
      <c r="C53" s="9">
        <f>SUM(E53:CX53)</f>
        <v>101311000</v>
      </c>
      <c r="D53" s="9">
        <f>C53</f>
        <v>101311000</v>
      </c>
      <c r="E53" s="9">
        <f aca="true" t="shared" si="36" ref="E53:AE53">SUM(E56:E56)</f>
        <v>0</v>
      </c>
      <c r="F53" s="28">
        <f t="shared" si="36"/>
        <v>0</v>
      </c>
      <c r="G53" s="28">
        <f t="shared" si="36"/>
        <v>0</v>
      </c>
      <c r="H53" s="28">
        <f t="shared" si="36"/>
        <v>0</v>
      </c>
      <c r="I53" s="28">
        <f t="shared" si="36"/>
        <v>0</v>
      </c>
      <c r="J53" s="28">
        <f t="shared" si="36"/>
        <v>0</v>
      </c>
      <c r="K53" s="28">
        <v>42763000</v>
      </c>
      <c r="L53" s="28">
        <f t="shared" si="36"/>
        <v>0</v>
      </c>
      <c r="M53" s="28">
        <f t="shared" si="36"/>
        <v>0</v>
      </c>
      <c r="N53" s="28">
        <f t="shared" si="36"/>
        <v>0</v>
      </c>
      <c r="O53" s="28">
        <v>9888000</v>
      </c>
      <c r="P53" s="28">
        <v>3312000</v>
      </c>
      <c r="Q53" s="28">
        <f t="shared" si="36"/>
        <v>0</v>
      </c>
      <c r="R53" s="28">
        <f t="shared" si="36"/>
        <v>0</v>
      </c>
      <c r="S53" s="28">
        <f t="shared" si="36"/>
        <v>0</v>
      </c>
      <c r="T53" s="28">
        <f t="shared" si="36"/>
        <v>0</v>
      </c>
      <c r="U53" s="28">
        <f t="shared" si="36"/>
        <v>0</v>
      </c>
      <c r="V53" s="28">
        <f t="shared" si="36"/>
        <v>0</v>
      </c>
      <c r="W53" s="28">
        <f t="shared" si="36"/>
        <v>0</v>
      </c>
      <c r="X53" s="28">
        <f t="shared" si="36"/>
        <v>0</v>
      </c>
      <c r="Y53" s="28">
        <f t="shared" si="36"/>
        <v>0</v>
      </c>
      <c r="Z53" s="28">
        <f t="shared" si="36"/>
        <v>0</v>
      </c>
      <c r="AA53" s="28">
        <f t="shared" si="36"/>
        <v>0</v>
      </c>
      <c r="AB53" s="28">
        <f t="shared" si="36"/>
        <v>0</v>
      </c>
      <c r="AC53" s="28">
        <f t="shared" si="36"/>
        <v>0</v>
      </c>
      <c r="AD53" s="28">
        <f t="shared" si="36"/>
        <v>0</v>
      </c>
      <c r="AE53" s="28">
        <f t="shared" si="36"/>
        <v>0</v>
      </c>
      <c r="AF53" s="28">
        <f>ROUND('[3]khoi phuong'!F52,0)</f>
        <v>105000</v>
      </c>
      <c r="AG53" s="28">
        <v>137800</v>
      </c>
      <c r="AH53" s="28">
        <v>112000</v>
      </c>
      <c r="AI53" s="28">
        <v>211600</v>
      </c>
      <c r="AJ53" s="28">
        <v>174000</v>
      </c>
      <c r="AK53" s="28">
        <v>146900</v>
      </c>
      <c r="AL53" s="28">
        <v>115600</v>
      </c>
      <c r="AM53" s="28">
        <v>63200</v>
      </c>
      <c r="AN53" s="28">
        <v>117900</v>
      </c>
      <c r="AO53" s="28">
        <v>115100</v>
      </c>
      <c r="AP53" s="28">
        <v>57000</v>
      </c>
      <c r="AQ53" s="28">
        <v>120200</v>
      </c>
      <c r="AR53" s="28">
        <v>64500</v>
      </c>
      <c r="AS53" s="28">
        <v>121100</v>
      </c>
      <c r="AT53" s="28">
        <v>203000</v>
      </c>
      <c r="AU53" s="28">
        <v>82100</v>
      </c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27"/>
      <c r="CW53" s="107">
        <f>11345000+32056000</f>
        <v>43401000</v>
      </c>
      <c r="CX53" s="45"/>
      <c r="CY53" s="9"/>
      <c r="CZ53" s="9"/>
    </row>
    <row r="54" spans="1:104" s="46" customFormat="1" ht="12.75" hidden="1">
      <c r="A54" s="43"/>
      <c r="B54" s="26" t="s">
        <v>2</v>
      </c>
      <c r="C54" s="9">
        <f>SUM(E54:CX54)</f>
        <v>0</v>
      </c>
      <c r="D54" s="9"/>
      <c r="E54" s="9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27"/>
      <c r="CW54" s="107"/>
      <c r="CX54" s="45"/>
      <c r="CY54" s="9"/>
      <c r="CZ54" s="9"/>
    </row>
    <row r="55" spans="1:104" s="112" customFormat="1" ht="12.75">
      <c r="A55" s="108"/>
      <c r="B55" s="49" t="s">
        <v>299</v>
      </c>
      <c r="C55" s="9">
        <f>SUM(E55:CX55)</f>
        <v>20683000</v>
      </c>
      <c r="D55" s="9">
        <f>C55</f>
        <v>20683000</v>
      </c>
      <c r="E55" s="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10"/>
      <c r="CW55" s="111">
        <v>20683000</v>
      </c>
      <c r="CX55" s="109"/>
      <c r="CY55" s="9"/>
      <c r="CZ55" s="9"/>
    </row>
    <row r="56" spans="1:104" ht="12.75">
      <c r="A56" s="10">
        <v>4</v>
      </c>
      <c r="B56" s="2" t="s">
        <v>26</v>
      </c>
      <c r="C56" s="16">
        <f>SUM(C57,C58)</f>
        <v>124558000</v>
      </c>
      <c r="D56" s="16">
        <f>SUM(D57,D58)</f>
        <v>124558000</v>
      </c>
      <c r="E56" s="9"/>
      <c r="F56" s="7"/>
      <c r="G56" s="16">
        <f>SUM(G57,G58)</f>
        <v>0</v>
      </c>
      <c r="H56" s="7"/>
      <c r="I56" s="7"/>
      <c r="J56" s="7"/>
      <c r="K56" s="16">
        <f>SUM(K57,K58)</f>
        <v>121855000</v>
      </c>
      <c r="L56" s="7"/>
      <c r="M56" s="7"/>
      <c r="N56" s="7"/>
      <c r="O56" s="130"/>
      <c r="P56" s="7"/>
      <c r="Q56" s="7"/>
      <c r="R56" s="7"/>
      <c r="S56" s="28"/>
      <c r="T56" s="28"/>
      <c r="U56" s="28"/>
      <c r="V56" s="28"/>
      <c r="W56" s="28"/>
      <c r="X56" s="28"/>
      <c r="Y56" s="45"/>
      <c r="Z56" s="45"/>
      <c r="AA56" s="45"/>
      <c r="AB56" s="45"/>
      <c r="AC56" s="45"/>
      <c r="AD56" s="28"/>
      <c r="AE56" s="28"/>
      <c r="AF56" s="131">
        <f>AF57+AF58</f>
        <v>167600</v>
      </c>
      <c r="AG56" s="131">
        <f aca="true" t="shared" si="37" ref="AG56:AU56">AG57+AG58</f>
        <v>129100</v>
      </c>
      <c r="AH56" s="131">
        <f t="shared" si="37"/>
        <v>167600</v>
      </c>
      <c r="AI56" s="131">
        <f t="shared" si="37"/>
        <v>237100</v>
      </c>
      <c r="AJ56" s="131">
        <f t="shared" si="37"/>
        <v>159600</v>
      </c>
      <c r="AK56" s="131">
        <f t="shared" si="37"/>
        <v>293600</v>
      </c>
      <c r="AL56" s="131">
        <f t="shared" si="37"/>
        <v>149100</v>
      </c>
      <c r="AM56" s="131">
        <f t="shared" si="37"/>
        <v>130100</v>
      </c>
      <c r="AN56" s="131">
        <f t="shared" si="37"/>
        <v>170100</v>
      </c>
      <c r="AO56" s="131">
        <f t="shared" si="37"/>
        <v>130600</v>
      </c>
      <c r="AP56" s="131">
        <f t="shared" si="37"/>
        <v>109600</v>
      </c>
      <c r="AQ56" s="131">
        <f t="shared" si="37"/>
        <v>194100</v>
      </c>
      <c r="AR56" s="131">
        <f t="shared" si="37"/>
        <v>117100</v>
      </c>
      <c r="AS56" s="131">
        <f t="shared" si="37"/>
        <v>152100</v>
      </c>
      <c r="AT56" s="131">
        <f t="shared" si="37"/>
        <v>289600</v>
      </c>
      <c r="AU56" s="131">
        <f t="shared" si="37"/>
        <v>106000</v>
      </c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0"/>
      <c r="CZ56" s="40"/>
    </row>
    <row r="57" spans="1:104" ht="12.75">
      <c r="A57" s="1" t="s">
        <v>27</v>
      </c>
      <c r="B57" s="3" t="s">
        <v>19</v>
      </c>
      <c r="C57" s="9"/>
      <c r="D57" s="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>
        <f aca="true" t="shared" si="38" ref="AV57:CA57">SUM(AV58,AV59)</f>
        <v>0</v>
      </c>
      <c r="AW57" s="16">
        <f t="shared" si="38"/>
        <v>0</v>
      </c>
      <c r="AX57" s="16">
        <f t="shared" si="38"/>
        <v>0</v>
      </c>
      <c r="AY57" s="16">
        <f t="shared" si="38"/>
        <v>0</v>
      </c>
      <c r="AZ57" s="16">
        <f t="shared" si="38"/>
        <v>0</v>
      </c>
      <c r="BA57" s="16">
        <f t="shared" si="38"/>
        <v>0</v>
      </c>
      <c r="BB57" s="16">
        <f t="shared" si="38"/>
        <v>0</v>
      </c>
      <c r="BC57" s="16">
        <f t="shared" si="38"/>
        <v>0</v>
      </c>
      <c r="BD57" s="16">
        <f t="shared" si="38"/>
        <v>0</v>
      </c>
      <c r="BE57" s="16">
        <f t="shared" si="38"/>
        <v>0</v>
      </c>
      <c r="BF57" s="16">
        <f t="shared" si="38"/>
        <v>0</v>
      </c>
      <c r="BG57" s="16">
        <f t="shared" si="38"/>
        <v>0</v>
      </c>
      <c r="BH57" s="16">
        <f t="shared" si="38"/>
        <v>0</v>
      </c>
      <c r="BI57" s="16">
        <f t="shared" si="38"/>
        <v>0</v>
      </c>
      <c r="BJ57" s="16">
        <f t="shared" si="38"/>
        <v>0</v>
      </c>
      <c r="BK57" s="16">
        <f t="shared" si="38"/>
        <v>0</v>
      </c>
      <c r="BL57" s="16">
        <f t="shared" si="38"/>
        <v>0</v>
      </c>
      <c r="BM57" s="16">
        <f t="shared" si="38"/>
        <v>0</v>
      </c>
      <c r="BN57" s="16">
        <f t="shared" si="38"/>
        <v>0</v>
      </c>
      <c r="BO57" s="16">
        <f t="shared" si="38"/>
        <v>0</v>
      </c>
      <c r="BP57" s="16">
        <f t="shared" si="38"/>
        <v>0</v>
      </c>
      <c r="BQ57" s="16">
        <f t="shared" si="38"/>
        <v>0</v>
      </c>
      <c r="BR57" s="16">
        <f t="shared" si="38"/>
        <v>0</v>
      </c>
      <c r="BS57" s="16">
        <f t="shared" si="38"/>
        <v>0</v>
      </c>
      <c r="BT57" s="16">
        <f t="shared" si="38"/>
        <v>0</v>
      </c>
      <c r="BU57" s="16">
        <f t="shared" si="38"/>
        <v>0</v>
      </c>
      <c r="BV57" s="16">
        <f t="shared" si="38"/>
        <v>0</v>
      </c>
      <c r="BW57" s="16">
        <f t="shared" si="38"/>
        <v>0</v>
      </c>
      <c r="BX57" s="16">
        <f t="shared" si="38"/>
        <v>0</v>
      </c>
      <c r="BY57" s="16">
        <f t="shared" si="38"/>
        <v>0</v>
      </c>
      <c r="BZ57" s="16">
        <f t="shared" si="38"/>
        <v>0</v>
      </c>
      <c r="CA57" s="16">
        <f t="shared" si="38"/>
        <v>0</v>
      </c>
      <c r="CB57" s="16">
        <f aca="true" t="shared" si="39" ref="CB57:DG57">SUM(CB58,CB59)</f>
        <v>0</v>
      </c>
      <c r="CC57" s="16">
        <f t="shared" si="39"/>
        <v>0</v>
      </c>
      <c r="CD57" s="16">
        <f t="shared" si="39"/>
        <v>0</v>
      </c>
      <c r="CE57" s="16">
        <f t="shared" si="39"/>
        <v>0</v>
      </c>
      <c r="CF57" s="16">
        <f t="shared" si="39"/>
        <v>0</v>
      </c>
      <c r="CG57" s="16">
        <f t="shared" si="39"/>
        <v>0</v>
      </c>
      <c r="CH57" s="16">
        <f t="shared" si="39"/>
        <v>0</v>
      </c>
      <c r="CI57" s="16">
        <f t="shared" si="39"/>
        <v>0</v>
      </c>
      <c r="CJ57" s="16">
        <f t="shared" si="39"/>
        <v>0</v>
      </c>
      <c r="CK57" s="16">
        <f t="shared" si="39"/>
        <v>0</v>
      </c>
      <c r="CL57" s="16">
        <f t="shared" si="39"/>
        <v>0</v>
      </c>
      <c r="CM57" s="16">
        <f t="shared" si="39"/>
        <v>0</v>
      </c>
      <c r="CN57" s="16">
        <f t="shared" si="39"/>
        <v>0</v>
      </c>
      <c r="CO57" s="16">
        <f t="shared" si="39"/>
        <v>0</v>
      </c>
      <c r="CP57" s="16">
        <f t="shared" si="39"/>
        <v>0</v>
      </c>
      <c r="CQ57" s="16">
        <f t="shared" si="39"/>
        <v>0</v>
      </c>
      <c r="CR57" s="16">
        <f t="shared" si="39"/>
        <v>0</v>
      </c>
      <c r="CS57" s="16">
        <f t="shared" si="39"/>
        <v>0</v>
      </c>
      <c r="CT57" s="16">
        <f t="shared" si="39"/>
        <v>0</v>
      </c>
      <c r="CU57" s="16">
        <f t="shared" si="39"/>
        <v>0</v>
      </c>
      <c r="CV57" s="16">
        <f t="shared" si="39"/>
        <v>0</v>
      </c>
      <c r="CW57" s="16"/>
      <c r="CX57" s="16">
        <f>SUM(CX58,CX59)</f>
        <v>0</v>
      </c>
      <c r="CY57" s="16"/>
      <c r="CZ57" s="16"/>
    </row>
    <row r="58" spans="1:104" s="8" customFormat="1" ht="12.75">
      <c r="A58" s="31" t="s">
        <v>28</v>
      </c>
      <c r="B58" s="24" t="s">
        <v>20</v>
      </c>
      <c r="C58" s="5">
        <f>C59</f>
        <v>124558000</v>
      </c>
      <c r="D58" s="5">
        <f>D59</f>
        <v>124558000</v>
      </c>
      <c r="E58" s="5"/>
      <c r="F58" s="5"/>
      <c r="G58" s="5"/>
      <c r="H58" s="5"/>
      <c r="I58" s="5"/>
      <c r="J58" s="5"/>
      <c r="K58" s="5">
        <f>K59</f>
        <v>121855000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8"/>
      <c r="Z58" s="38"/>
      <c r="AA58" s="38"/>
      <c r="AB58" s="38"/>
      <c r="AC58" s="38"/>
      <c r="AD58" s="5"/>
      <c r="AE58" s="5"/>
      <c r="AF58" s="5">
        <f>AF59</f>
        <v>167600</v>
      </c>
      <c r="AG58" s="5">
        <f aca="true" t="shared" si="40" ref="AG58:AU58">AG59</f>
        <v>129100</v>
      </c>
      <c r="AH58" s="5">
        <f t="shared" si="40"/>
        <v>167600</v>
      </c>
      <c r="AI58" s="5">
        <f t="shared" si="40"/>
        <v>237100</v>
      </c>
      <c r="AJ58" s="5">
        <f t="shared" si="40"/>
        <v>159600</v>
      </c>
      <c r="AK58" s="5">
        <f t="shared" si="40"/>
        <v>293600</v>
      </c>
      <c r="AL58" s="5">
        <f t="shared" si="40"/>
        <v>149100</v>
      </c>
      <c r="AM58" s="5">
        <f t="shared" si="40"/>
        <v>130100</v>
      </c>
      <c r="AN58" s="5">
        <f t="shared" si="40"/>
        <v>170100</v>
      </c>
      <c r="AO58" s="5">
        <f t="shared" si="40"/>
        <v>130600</v>
      </c>
      <c r="AP58" s="5">
        <f t="shared" si="40"/>
        <v>109600</v>
      </c>
      <c r="AQ58" s="5">
        <f t="shared" si="40"/>
        <v>194100</v>
      </c>
      <c r="AR58" s="5">
        <f t="shared" si="40"/>
        <v>117100</v>
      </c>
      <c r="AS58" s="5">
        <f t="shared" si="40"/>
        <v>152100</v>
      </c>
      <c r="AT58" s="5">
        <f t="shared" si="40"/>
        <v>289600</v>
      </c>
      <c r="AU58" s="5">
        <f t="shared" si="40"/>
        <v>106000</v>
      </c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9"/>
      <c r="CZ58" s="39"/>
    </row>
    <row r="59" spans="1:104" ht="12.75">
      <c r="A59" s="1"/>
      <c r="B59" s="32" t="str">
        <f>B53</f>
        <v> - Kinh phí không thường xuyên</v>
      </c>
      <c r="C59" s="9">
        <f>SUM(E59:CX59)</f>
        <v>124558000</v>
      </c>
      <c r="D59" s="9">
        <f>C59</f>
        <v>124558000</v>
      </c>
      <c r="E59" s="12"/>
      <c r="F59" s="12"/>
      <c r="G59" s="12"/>
      <c r="H59" s="12"/>
      <c r="I59" s="12"/>
      <c r="J59" s="12"/>
      <c r="K59" s="9">
        <f>ROUND('[1]Phân bổ 2022'!$L$70,0)</f>
        <v>121855000</v>
      </c>
      <c r="L59" s="12">
        <f aca="true" t="shared" si="41" ref="L59:AD59">L60</f>
        <v>0</v>
      </c>
      <c r="M59" s="12">
        <f t="shared" si="41"/>
        <v>0</v>
      </c>
      <c r="N59" s="12">
        <f t="shared" si="41"/>
        <v>0</v>
      </c>
      <c r="O59" s="12">
        <f t="shared" si="41"/>
        <v>0</v>
      </c>
      <c r="P59" s="12">
        <f t="shared" si="41"/>
        <v>0</v>
      </c>
      <c r="Q59" s="12">
        <f t="shared" si="41"/>
        <v>0</v>
      </c>
      <c r="R59" s="12">
        <f t="shared" si="41"/>
        <v>0</v>
      </c>
      <c r="S59" s="12"/>
      <c r="T59" s="12"/>
      <c r="U59" s="12"/>
      <c r="V59" s="12">
        <f t="shared" si="41"/>
        <v>0</v>
      </c>
      <c r="W59" s="12">
        <f t="shared" si="41"/>
        <v>0</v>
      </c>
      <c r="X59" s="12">
        <f t="shared" si="41"/>
        <v>0</v>
      </c>
      <c r="Y59" s="12">
        <f t="shared" si="41"/>
        <v>0</v>
      </c>
      <c r="Z59" s="12">
        <f t="shared" si="41"/>
        <v>0</v>
      </c>
      <c r="AA59" s="12">
        <f t="shared" si="41"/>
        <v>0</v>
      </c>
      <c r="AB59" s="12">
        <f t="shared" si="41"/>
        <v>0</v>
      </c>
      <c r="AC59" s="12">
        <f t="shared" si="41"/>
        <v>0</v>
      </c>
      <c r="AD59" s="12">
        <f t="shared" si="41"/>
        <v>0</v>
      </c>
      <c r="AE59" s="12"/>
      <c r="AF59" s="28">
        <v>167600</v>
      </c>
      <c r="AG59" s="28">
        <v>129100</v>
      </c>
      <c r="AH59" s="28">
        <v>167600</v>
      </c>
      <c r="AI59" s="28">
        <v>237100</v>
      </c>
      <c r="AJ59" s="28">
        <v>159600</v>
      </c>
      <c r="AK59" s="28">
        <v>293600</v>
      </c>
      <c r="AL59" s="28">
        <v>149100</v>
      </c>
      <c r="AM59" s="28">
        <v>130100</v>
      </c>
      <c r="AN59" s="28">
        <v>170100</v>
      </c>
      <c r="AO59" s="28">
        <v>130600</v>
      </c>
      <c r="AP59" s="28">
        <v>109600</v>
      </c>
      <c r="AQ59" s="28">
        <v>194100</v>
      </c>
      <c r="AR59" s="28">
        <v>117100</v>
      </c>
      <c r="AS59" s="28">
        <v>152100</v>
      </c>
      <c r="AT59" s="28">
        <v>289600</v>
      </c>
      <c r="AU59" s="28">
        <v>106000</v>
      </c>
      <c r="AV59" s="12">
        <f aca="true" t="shared" si="42" ref="AV59:BO59">AV60</f>
        <v>0</v>
      </c>
      <c r="AW59" s="12">
        <f t="shared" si="42"/>
        <v>0</v>
      </c>
      <c r="AX59" s="12">
        <f t="shared" si="42"/>
        <v>0</v>
      </c>
      <c r="AY59" s="12">
        <f t="shared" si="42"/>
        <v>0</v>
      </c>
      <c r="AZ59" s="12">
        <f t="shared" si="42"/>
        <v>0</v>
      </c>
      <c r="BA59" s="12">
        <f t="shared" si="42"/>
        <v>0</v>
      </c>
      <c r="BB59" s="12">
        <f t="shared" si="42"/>
        <v>0</v>
      </c>
      <c r="BC59" s="12">
        <f t="shared" si="42"/>
        <v>0</v>
      </c>
      <c r="BD59" s="12">
        <f t="shared" si="42"/>
        <v>0</v>
      </c>
      <c r="BE59" s="12">
        <f t="shared" si="42"/>
        <v>0</v>
      </c>
      <c r="BF59" s="12">
        <f t="shared" si="42"/>
        <v>0</v>
      </c>
      <c r="BG59" s="12">
        <f t="shared" si="42"/>
        <v>0</v>
      </c>
      <c r="BH59" s="12">
        <f t="shared" si="42"/>
        <v>0</v>
      </c>
      <c r="BI59" s="12">
        <f t="shared" si="42"/>
        <v>0</v>
      </c>
      <c r="BJ59" s="12">
        <f t="shared" si="42"/>
        <v>0</v>
      </c>
      <c r="BK59" s="12">
        <f t="shared" si="42"/>
        <v>0</v>
      </c>
      <c r="BL59" s="12">
        <f t="shared" si="42"/>
        <v>0</v>
      </c>
      <c r="BM59" s="12">
        <f t="shared" si="42"/>
        <v>0</v>
      </c>
      <c r="BN59" s="12">
        <f t="shared" si="42"/>
        <v>0</v>
      </c>
      <c r="BO59" s="12">
        <f t="shared" si="42"/>
        <v>0</v>
      </c>
      <c r="BP59" s="12">
        <f aca="true" t="shared" si="43" ref="BP59:CV59">BP60</f>
        <v>0</v>
      </c>
      <c r="BQ59" s="12">
        <f t="shared" si="43"/>
        <v>0</v>
      </c>
      <c r="BR59" s="12">
        <f t="shared" si="43"/>
        <v>0</v>
      </c>
      <c r="BS59" s="12">
        <f t="shared" si="43"/>
        <v>0</v>
      </c>
      <c r="BT59" s="12">
        <f t="shared" si="43"/>
        <v>0</v>
      </c>
      <c r="BU59" s="12">
        <f t="shared" si="43"/>
        <v>0</v>
      </c>
      <c r="BV59" s="12">
        <f t="shared" si="43"/>
        <v>0</v>
      </c>
      <c r="BW59" s="12">
        <f t="shared" si="43"/>
        <v>0</v>
      </c>
      <c r="BX59" s="12">
        <f t="shared" si="43"/>
        <v>0</v>
      </c>
      <c r="BY59" s="12">
        <f t="shared" si="43"/>
        <v>0</v>
      </c>
      <c r="BZ59" s="12">
        <f t="shared" si="43"/>
        <v>0</v>
      </c>
      <c r="CA59" s="12">
        <f t="shared" si="43"/>
        <v>0</v>
      </c>
      <c r="CB59" s="12">
        <f t="shared" si="43"/>
        <v>0</v>
      </c>
      <c r="CC59" s="12">
        <f t="shared" si="43"/>
        <v>0</v>
      </c>
      <c r="CD59" s="12">
        <f t="shared" si="43"/>
        <v>0</v>
      </c>
      <c r="CE59" s="12">
        <f t="shared" si="43"/>
        <v>0</v>
      </c>
      <c r="CF59" s="12">
        <f t="shared" si="43"/>
        <v>0</v>
      </c>
      <c r="CG59" s="12">
        <f t="shared" si="43"/>
        <v>0</v>
      </c>
      <c r="CH59" s="12">
        <f t="shared" si="43"/>
        <v>0</v>
      </c>
      <c r="CI59" s="12">
        <f t="shared" si="43"/>
        <v>0</v>
      </c>
      <c r="CJ59" s="12">
        <f t="shared" si="43"/>
        <v>0</v>
      </c>
      <c r="CK59" s="12">
        <f t="shared" si="43"/>
        <v>0</v>
      </c>
      <c r="CL59" s="12">
        <f t="shared" si="43"/>
        <v>0</v>
      </c>
      <c r="CM59" s="12">
        <f t="shared" si="43"/>
        <v>0</v>
      </c>
      <c r="CN59" s="12">
        <f t="shared" si="43"/>
        <v>0</v>
      </c>
      <c r="CO59" s="12">
        <f t="shared" si="43"/>
        <v>0</v>
      </c>
      <c r="CP59" s="12">
        <f t="shared" si="43"/>
        <v>0</v>
      </c>
      <c r="CQ59" s="12">
        <f t="shared" si="43"/>
        <v>0</v>
      </c>
      <c r="CR59" s="12">
        <f t="shared" si="43"/>
        <v>0</v>
      </c>
      <c r="CS59" s="12">
        <f t="shared" si="43"/>
        <v>0</v>
      </c>
      <c r="CT59" s="12">
        <f t="shared" si="43"/>
        <v>0</v>
      </c>
      <c r="CU59" s="12">
        <f t="shared" si="43"/>
        <v>0</v>
      </c>
      <c r="CV59" s="12">
        <f t="shared" si="43"/>
        <v>0</v>
      </c>
      <c r="CW59" s="12"/>
      <c r="CX59" s="12"/>
      <c r="CY59" s="12"/>
      <c r="CZ59" s="12"/>
    </row>
    <row r="60" spans="1:104" ht="12.75">
      <c r="A60" s="10">
        <v>5</v>
      </c>
      <c r="B60" s="2" t="s">
        <v>31</v>
      </c>
      <c r="C60" s="16">
        <f>C62+C61</f>
        <v>110917000</v>
      </c>
      <c r="D60" s="16">
        <f>D62+D61</f>
        <v>110917000</v>
      </c>
      <c r="E60" s="9"/>
      <c r="F60" s="16">
        <f>F62+F61</f>
        <v>1233660</v>
      </c>
      <c r="G60" s="7"/>
      <c r="H60" s="16">
        <f>H62+H61</f>
        <v>87695000</v>
      </c>
      <c r="I60" s="16">
        <f>I62+I61</f>
        <v>16823000</v>
      </c>
      <c r="J60" s="7"/>
      <c r="K60" s="7"/>
      <c r="L60" s="7"/>
      <c r="M60" s="7"/>
      <c r="N60" s="7"/>
      <c r="O60" s="7"/>
      <c r="P60" s="7"/>
      <c r="Q60" s="7"/>
      <c r="R60" s="7"/>
      <c r="S60" s="131">
        <f>S61+S62</f>
        <v>17340</v>
      </c>
      <c r="T60" s="131">
        <f>T61+T62</f>
        <v>20190</v>
      </c>
      <c r="U60" s="131">
        <f>U61+U62</f>
        <v>4000</v>
      </c>
      <c r="V60" s="28"/>
      <c r="W60" s="28"/>
      <c r="X60" s="28"/>
      <c r="Y60" s="15"/>
      <c r="Z60" s="15"/>
      <c r="AA60" s="15"/>
      <c r="AB60" s="15"/>
      <c r="AC60" s="15"/>
      <c r="AD60" s="28"/>
      <c r="AE60" s="131">
        <f>AE61+AE62</f>
        <v>20000</v>
      </c>
      <c r="AF60" s="131">
        <f aca="true" t="shared" si="44" ref="AF60:AU60">AF61+AF62</f>
        <v>41529</v>
      </c>
      <c r="AG60" s="131">
        <f t="shared" si="44"/>
        <v>41529</v>
      </c>
      <c r="AH60" s="131">
        <f t="shared" si="44"/>
        <v>41529</v>
      </c>
      <c r="AI60" s="131">
        <f t="shared" si="44"/>
        <v>51529</v>
      </c>
      <c r="AJ60" s="131">
        <f t="shared" si="44"/>
        <v>51529</v>
      </c>
      <c r="AK60" s="131">
        <f t="shared" si="44"/>
        <v>51529</v>
      </c>
      <c r="AL60" s="131">
        <f t="shared" si="44"/>
        <v>233905</v>
      </c>
      <c r="AM60" s="131">
        <f t="shared" si="44"/>
        <v>71031</v>
      </c>
      <c r="AN60" s="131">
        <f t="shared" si="44"/>
        <v>41529</v>
      </c>
      <c r="AO60" s="131">
        <f t="shared" si="44"/>
        <v>41529</v>
      </c>
      <c r="AP60" s="131">
        <f t="shared" si="44"/>
        <v>71031</v>
      </c>
      <c r="AQ60" s="131">
        <f t="shared" si="44"/>
        <v>41529</v>
      </c>
      <c r="AR60" s="131">
        <f t="shared" si="44"/>
        <v>71031</v>
      </c>
      <c r="AS60" s="131">
        <f t="shared" si="44"/>
        <v>71031</v>
      </c>
      <c r="AT60" s="131">
        <f t="shared" si="44"/>
        <v>104109</v>
      </c>
      <c r="AU60" s="131">
        <f t="shared" si="44"/>
        <v>223911</v>
      </c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6">
        <f>CX62+CX61</f>
        <v>2010000</v>
      </c>
      <c r="CY60" s="16">
        <f>CY62+CY61</f>
        <v>1544000</v>
      </c>
      <c r="CZ60" s="16">
        <f>CZ62+CZ61</f>
        <v>300000</v>
      </c>
    </row>
    <row r="61" spans="1:104" ht="12.75">
      <c r="A61" s="1" t="s">
        <v>29</v>
      </c>
      <c r="B61" s="3" t="s">
        <v>19</v>
      </c>
      <c r="C61" s="9"/>
      <c r="D61" s="9"/>
      <c r="E61" s="16">
        <f>SUM(E62,E63)</f>
        <v>0</v>
      </c>
      <c r="F61" s="16"/>
      <c r="G61" s="16">
        <f>SUM(G62,G63)</f>
        <v>0</v>
      </c>
      <c r="H61" s="16"/>
      <c r="I61" s="16"/>
      <c r="J61" s="16">
        <f aca="true" t="shared" si="45" ref="J61:AD61">SUM(J62,J63)</f>
        <v>0</v>
      </c>
      <c r="K61" s="16">
        <f t="shared" si="45"/>
        <v>0</v>
      </c>
      <c r="L61" s="16">
        <f t="shared" si="45"/>
        <v>0</v>
      </c>
      <c r="M61" s="16">
        <f t="shared" si="45"/>
        <v>0</v>
      </c>
      <c r="N61" s="16">
        <f t="shared" si="45"/>
        <v>0</v>
      </c>
      <c r="O61" s="16">
        <f t="shared" si="45"/>
        <v>0</v>
      </c>
      <c r="P61" s="16">
        <f t="shared" si="45"/>
        <v>0</v>
      </c>
      <c r="Q61" s="16">
        <f t="shared" si="45"/>
        <v>0</v>
      </c>
      <c r="R61" s="16">
        <f t="shared" si="45"/>
        <v>0</v>
      </c>
      <c r="S61" s="41"/>
      <c r="T61" s="41"/>
      <c r="U61" s="41"/>
      <c r="V61" s="16">
        <f t="shared" si="45"/>
        <v>0</v>
      </c>
      <c r="W61" s="16">
        <f t="shared" si="45"/>
        <v>0</v>
      </c>
      <c r="X61" s="16">
        <f t="shared" si="45"/>
        <v>0</v>
      </c>
      <c r="Y61" s="16">
        <f t="shared" si="45"/>
        <v>0</v>
      </c>
      <c r="Z61" s="16">
        <f t="shared" si="45"/>
        <v>0</v>
      </c>
      <c r="AA61" s="16">
        <f t="shared" si="45"/>
        <v>0</v>
      </c>
      <c r="AB61" s="16">
        <f t="shared" si="45"/>
        <v>0</v>
      </c>
      <c r="AC61" s="16">
        <f t="shared" si="45"/>
        <v>0</v>
      </c>
      <c r="AD61" s="16">
        <f t="shared" si="45"/>
        <v>0</v>
      </c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6"/>
      <c r="CZ61" s="16"/>
    </row>
    <row r="62" spans="1:104" s="8" customFormat="1" ht="12.75">
      <c r="A62" s="31" t="s">
        <v>30</v>
      </c>
      <c r="B62" s="24" t="s">
        <v>20</v>
      </c>
      <c r="C62" s="12">
        <f>C63+C65</f>
        <v>110917000</v>
      </c>
      <c r="D62" s="12">
        <f>D63+D65</f>
        <v>110917000</v>
      </c>
      <c r="E62" s="5"/>
      <c r="F62" s="12">
        <f>F63+F65</f>
        <v>1233660</v>
      </c>
      <c r="G62" s="5"/>
      <c r="H62" s="12">
        <f>H63+H65</f>
        <v>87695000</v>
      </c>
      <c r="I62" s="12">
        <f>I63+I65</f>
        <v>16823000</v>
      </c>
      <c r="J62" s="5"/>
      <c r="K62" s="5"/>
      <c r="L62" s="5"/>
      <c r="M62" s="5"/>
      <c r="N62" s="5"/>
      <c r="O62" s="5"/>
      <c r="P62" s="5"/>
      <c r="Q62" s="5"/>
      <c r="R62" s="5"/>
      <c r="S62" s="12">
        <f>S63+S65</f>
        <v>17340</v>
      </c>
      <c r="T62" s="12">
        <f>T63+T65</f>
        <v>20190</v>
      </c>
      <c r="U62" s="12">
        <f>U63+U65</f>
        <v>4000</v>
      </c>
      <c r="V62" s="5"/>
      <c r="W62" s="5"/>
      <c r="X62" s="5"/>
      <c r="Y62" s="38"/>
      <c r="Z62" s="38"/>
      <c r="AA62" s="38"/>
      <c r="AB62" s="38"/>
      <c r="AC62" s="38"/>
      <c r="AD62" s="5"/>
      <c r="AE62" s="12">
        <f aca="true" t="shared" si="46" ref="AE62:AU62">AE63+AE65</f>
        <v>20000</v>
      </c>
      <c r="AF62" s="12">
        <f t="shared" si="46"/>
        <v>41529</v>
      </c>
      <c r="AG62" s="12">
        <f t="shared" si="46"/>
        <v>41529</v>
      </c>
      <c r="AH62" s="12">
        <f t="shared" si="46"/>
        <v>41529</v>
      </c>
      <c r="AI62" s="12">
        <f t="shared" si="46"/>
        <v>51529</v>
      </c>
      <c r="AJ62" s="12">
        <f t="shared" si="46"/>
        <v>51529</v>
      </c>
      <c r="AK62" s="12">
        <f t="shared" si="46"/>
        <v>51529</v>
      </c>
      <c r="AL62" s="12">
        <f t="shared" si="46"/>
        <v>233905</v>
      </c>
      <c r="AM62" s="12">
        <f t="shared" si="46"/>
        <v>71031</v>
      </c>
      <c r="AN62" s="12">
        <f t="shared" si="46"/>
        <v>41529</v>
      </c>
      <c r="AO62" s="12">
        <f t="shared" si="46"/>
        <v>41529</v>
      </c>
      <c r="AP62" s="12">
        <f t="shared" si="46"/>
        <v>71031</v>
      </c>
      <c r="AQ62" s="12">
        <f t="shared" si="46"/>
        <v>41529</v>
      </c>
      <c r="AR62" s="12">
        <f t="shared" si="46"/>
        <v>71031</v>
      </c>
      <c r="AS62" s="12">
        <f t="shared" si="46"/>
        <v>71031</v>
      </c>
      <c r="AT62" s="12">
        <f t="shared" si="46"/>
        <v>104109</v>
      </c>
      <c r="AU62" s="12">
        <f t="shared" si="46"/>
        <v>223911</v>
      </c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12">
        <f>CX63+CX65</f>
        <v>2010000</v>
      </c>
      <c r="CY62" s="12">
        <f>CY63+CY65</f>
        <v>1544000</v>
      </c>
      <c r="CZ62" s="12">
        <f>CZ63+CZ65</f>
        <v>300000</v>
      </c>
    </row>
    <row r="63" spans="1:104" s="37" customFormat="1" ht="12.75">
      <c r="A63" s="33"/>
      <c r="B63" s="49" t="s">
        <v>299</v>
      </c>
      <c r="C63" s="9">
        <f>SUM(E63:CZ63)</f>
        <v>3854000</v>
      </c>
      <c r="D63" s="9">
        <f>C63</f>
        <v>3854000</v>
      </c>
      <c r="E63" s="9">
        <f aca="true" t="shared" si="47" ref="E63:AD63">SUM(E64:E66)</f>
        <v>0</v>
      </c>
      <c r="F63" s="9"/>
      <c r="G63" s="9">
        <f t="shared" si="47"/>
        <v>0</v>
      </c>
      <c r="H63" s="9"/>
      <c r="I63" s="9"/>
      <c r="J63" s="9">
        <f t="shared" si="47"/>
        <v>0</v>
      </c>
      <c r="K63" s="9">
        <f t="shared" si="47"/>
        <v>0</v>
      </c>
      <c r="L63" s="9">
        <f t="shared" si="47"/>
        <v>0</v>
      </c>
      <c r="M63" s="9">
        <f t="shared" si="47"/>
        <v>0</v>
      </c>
      <c r="N63" s="9">
        <f t="shared" si="47"/>
        <v>0</v>
      </c>
      <c r="O63" s="9">
        <f t="shared" si="47"/>
        <v>0</v>
      </c>
      <c r="P63" s="9">
        <f t="shared" si="47"/>
        <v>0</v>
      </c>
      <c r="Q63" s="9">
        <f t="shared" si="47"/>
        <v>0</v>
      </c>
      <c r="R63" s="9">
        <f t="shared" si="47"/>
        <v>0</v>
      </c>
      <c r="S63" s="9"/>
      <c r="T63" s="9"/>
      <c r="U63" s="9"/>
      <c r="V63" s="9"/>
      <c r="W63" s="9"/>
      <c r="X63" s="9">
        <f t="shared" si="47"/>
        <v>0</v>
      </c>
      <c r="Y63" s="9">
        <f t="shared" si="47"/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47"/>
        <v>0</v>
      </c>
      <c r="AD63" s="9">
        <f t="shared" si="47"/>
        <v>0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>
        <f aca="true" t="shared" si="48" ref="AV63:BN63">SUM(AV64:AV66)</f>
        <v>0</v>
      </c>
      <c r="AW63" s="9">
        <f t="shared" si="48"/>
        <v>0</v>
      </c>
      <c r="AX63" s="9">
        <f t="shared" si="48"/>
        <v>0</v>
      </c>
      <c r="AY63" s="9">
        <f t="shared" si="48"/>
        <v>0</v>
      </c>
      <c r="AZ63" s="9">
        <f t="shared" si="48"/>
        <v>0</v>
      </c>
      <c r="BA63" s="9">
        <f t="shared" si="48"/>
        <v>0</v>
      </c>
      <c r="BB63" s="9">
        <f t="shared" si="48"/>
        <v>0</v>
      </c>
      <c r="BC63" s="9">
        <f t="shared" si="48"/>
        <v>0</v>
      </c>
      <c r="BD63" s="9">
        <f t="shared" si="48"/>
        <v>0</v>
      </c>
      <c r="BE63" s="9">
        <f t="shared" si="48"/>
        <v>0</v>
      </c>
      <c r="BF63" s="9">
        <f t="shared" si="48"/>
        <v>0</v>
      </c>
      <c r="BG63" s="9">
        <f t="shared" si="48"/>
        <v>0</v>
      </c>
      <c r="BH63" s="9">
        <f t="shared" si="48"/>
        <v>0</v>
      </c>
      <c r="BI63" s="9">
        <f t="shared" si="48"/>
        <v>0</v>
      </c>
      <c r="BJ63" s="9">
        <f t="shared" si="48"/>
        <v>0</v>
      </c>
      <c r="BK63" s="9">
        <f t="shared" si="48"/>
        <v>0</v>
      </c>
      <c r="BL63" s="9">
        <f t="shared" si="48"/>
        <v>0</v>
      </c>
      <c r="BM63" s="9">
        <f t="shared" si="48"/>
        <v>0</v>
      </c>
      <c r="BN63" s="9">
        <f t="shared" si="48"/>
        <v>0</v>
      </c>
      <c r="BO63" s="9">
        <f aca="true" t="shared" si="49" ref="BO63:CT63">SUM(BO64:BO66)</f>
        <v>0</v>
      </c>
      <c r="BP63" s="9">
        <f t="shared" si="49"/>
        <v>0</v>
      </c>
      <c r="BQ63" s="9">
        <f t="shared" si="49"/>
        <v>0</v>
      </c>
      <c r="BR63" s="9">
        <f t="shared" si="49"/>
        <v>0</v>
      </c>
      <c r="BS63" s="9">
        <f t="shared" si="49"/>
        <v>0</v>
      </c>
      <c r="BT63" s="9">
        <f t="shared" si="49"/>
        <v>0</v>
      </c>
      <c r="BU63" s="9">
        <f t="shared" si="49"/>
        <v>0</v>
      </c>
      <c r="BV63" s="9">
        <f t="shared" si="49"/>
        <v>0</v>
      </c>
      <c r="BW63" s="9">
        <f t="shared" si="49"/>
        <v>0</v>
      </c>
      <c r="BX63" s="9">
        <f t="shared" si="49"/>
        <v>0</v>
      </c>
      <c r="BY63" s="9">
        <f t="shared" si="49"/>
        <v>0</v>
      </c>
      <c r="BZ63" s="9">
        <f t="shared" si="49"/>
        <v>0</v>
      </c>
      <c r="CA63" s="9">
        <f t="shared" si="49"/>
        <v>0</v>
      </c>
      <c r="CB63" s="9">
        <f t="shared" si="49"/>
        <v>0</v>
      </c>
      <c r="CC63" s="9">
        <f t="shared" si="49"/>
        <v>0</v>
      </c>
      <c r="CD63" s="9">
        <f t="shared" si="49"/>
        <v>0</v>
      </c>
      <c r="CE63" s="9">
        <f t="shared" si="49"/>
        <v>0</v>
      </c>
      <c r="CF63" s="9">
        <f t="shared" si="49"/>
        <v>0</v>
      </c>
      <c r="CG63" s="9">
        <f t="shared" si="49"/>
        <v>0</v>
      </c>
      <c r="CH63" s="9">
        <f t="shared" si="49"/>
        <v>0</v>
      </c>
      <c r="CI63" s="9">
        <f t="shared" si="49"/>
        <v>0</v>
      </c>
      <c r="CJ63" s="9">
        <f t="shared" si="49"/>
        <v>0</v>
      </c>
      <c r="CK63" s="9">
        <f t="shared" si="49"/>
        <v>0</v>
      </c>
      <c r="CL63" s="9">
        <f t="shared" si="49"/>
        <v>0</v>
      </c>
      <c r="CM63" s="9">
        <f t="shared" si="49"/>
        <v>0</v>
      </c>
      <c r="CN63" s="9">
        <f t="shared" si="49"/>
        <v>0</v>
      </c>
      <c r="CO63" s="9">
        <f t="shared" si="49"/>
        <v>0</v>
      </c>
      <c r="CP63" s="9">
        <f t="shared" si="49"/>
        <v>0</v>
      </c>
      <c r="CQ63" s="9">
        <f t="shared" si="49"/>
        <v>0</v>
      </c>
      <c r="CR63" s="9">
        <f t="shared" si="49"/>
        <v>0</v>
      </c>
      <c r="CS63" s="9">
        <f t="shared" si="49"/>
        <v>0</v>
      </c>
      <c r="CT63" s="9">
        <f t="shared" si="49"/>
        <v>0</v>
      </c>
      <c r="CU63" s="9">
        <f>SUM(CU64:CU66)</f>
        <v>0</v>
      </c>
      <c r="CV63" s="9">
        <f>SUM(CV64:CV66)</f>
        <v>0</v>
      </c>
      <c r="CW63" s="9"/>
      <c r="CX63" s="9">
        <v>2010000</v>
      </c>
      <c r="CY63" s="9">
        <v>1544000</v>
      </c>
      <c r="CZ63" s="9">
        <v>300000</v>
      </c>
    </row>
    <row r="64" spans="1:104" s="8" customFormat="1" ht="12.75" hidden="1">
      <c r="A64" s="31"/>
      <c r="B64" s="34" t="s">
        <v>46</v>
      </c>
      <c r="C64" s="9">
        <f>SUM(E64:CX64)</f>
        <v>0</v>
      </c>
      <c r="D64" s="9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5"/>
      <c r="CZ64" s="5"/>
    </row>
    <row r="65" spans="1:104" ht="12.75">
      <c r="A65" s="1"/>
      <c r="B65" s="32" t="str">
        <f>B59</f>
        <v> - Kinh phí không thường xuyên</v>
      </c>
      <c r="C65" s="9">
        <f>SUM(E65:CZ65)</f>
        <v>107063000</v>
      </c>
      <c r="D65" s="9">
        <f>C65</f>
        <v>107063000</v>
      </c>
      <c r="E65" s="5"/>
      <c r="F65" s="9">
        <f>ROUND('[1]Phân bổ 2022'!G79,0)</f>
        <v>1233660</v>
      </c>
      <c r="G65" s="5"/>
      <c r="H65" s="9">
        <f>ROUND('[1]Phân bổ 2022'!I79,0)</f>
        <v>87695000</v>
      </c>
      <c r="I65" s="9">
        <f>ROUND('[1]Phân bổ 2022'!J79,0)</f>
        <v>16823000</v>
      </c>
      <c r="J65" s="5"/>
      <c r="K65" s="5"/>
      <c r="L65" s="5"/>
      <c r="M65" s="5"/>
      <c r="N65" s="5"/>
      <c r="O65" s="5"/>
      <c r="P65" s="5"/>
      <c r="Q65" s="5"/>
      <c r="R65" s="5"/>
      <c r="S65" s="7">
        <f>ROUND('[2]BS kp quan ly chung (chinh xac)'!F71,0)</f>
        <v>17340</v>
      </c>
      <c r="T65" s="7">
        <f>ROUND('[2]BS kp quan ly chung (chinh xac)'!G71,0)</f>
        <v>20190</v>
      </c>
      <c r="U65" s="7">
        <f>ROUND('[2]BS kp quan ly chung (chinh xac)'!H71,0)</f>
        <v>4000</v>
      </c>
      <c r="V65" s="5"/>
      <c r="W65" s="5"/>
      <c r="X65" s="5"/>
      <c r="Y65" s="5"/>
      <c r="Z65" s="5"/>
      <c r="AA65" s="5"/>
      <c r="AB65" s="5"/>
      <c r="AC65" s="5"/>
      <c r="AD65" s="5"/>
      <c r="AE65" s="7">
        <v>20000</v>
      </c>
      <c r="AF65" s="7">
        <f>ROUND('[3]khoi phuong'!F71,0)</f>
        <v>41529</v>
      </c>
      <c r="AG65" s="7">
        <f>ROUND('[3]khoi phuong'!G71,0)</f>
        <v>41529</v>
      </c>
      <c r="AH65" s="7">
        <f>ROUND('[3]khoi phuong'!H71,0)</f>
        <v>41529</v>
      </c>
      <c r="AI65" s="7">
        <f>ROUND('[3]khoi phuong'!I71,0)</f>
        <v>51529</v>
      </c>
      <c r="AJ65" s="7">
        <f>ROUND('[3]khoi phuong'!J71,0)</f>
        <v>51529</v>
      </c>
      <c r="AK65" s="7">
        <f>ROUND('[3]khoi phuong'!K71,0)</f>
        <v>51529</v>
      </c>
      <c r="AL65" s="7">
        <f>ROUND('[3]khoi phuong'!L71,0)</f>
        <v>233905</v>
      </c>
      <c r="AM65" s="7">
        <f>ROUND('[3]khoi phuong'!M71,0)</f>
        <v>71031</v>
      </c>
      <c r="AN65" s="7">
        <f>ROUND('[3]khoi phuong'!N71,0)</f>
        <v>41529</v>
      </c>
      <c r="AO65" s="7">
        <f>ROUND('[3]khoi phuong'!O71,0)</f>
        <v>41529</v>
      </c>
      <c r="AP65" s="7">
        <f>ROUND('[3]khoi phuong'!P71,0)</f>
        <v>71031</v>
      </c>
      <c r="AQ65" s="7">
        <f>ROUND('[3]khoi phuong'!Q71,0)</f>
        <v>41529</v>
      </c>
      <c r="AR65" s="7">
        <f>ROUND('[3]khoi phuong'!R71,0)</f>
        <v>71031</v>
      </c>
      <c r="AS65" s="7">
        <f>ROUND('[3]khoi phuong'!S71,0)</f>
        <v>71031</v>
      </c>
      <c r="AT65" s="7">
        <f>ROUND('[3]khoi phuong'!T71,0)</f>
        <v>104109</v>
      </c>
      <c r="AU65" s="7">
        <f>ROUND('[3]khoi phuong'!U71,0)</f>
        <v>223911</v>
      </c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5"/>
      <c r="CZ65" s="5"/>
    </row>
    <row r="66" spans="1:104" ht="12.75">
      <c r="A66" s="10">
        <v>6</v>
      </c>
      <c r="B66" s="2" t="s">
        <v>34</v>
      </c>
      <c r="C66" s="16">
        <f aca="true" t="shared" si="50" ref="C66:I66">C67+C68</f>
        <v>80032000</v>
      </c>
      <c r="D66" s="16">
        <f t="shared" si="50"/>
        <v>80032000</v>
      </c>
      <c r="E66" s="16">
        <f t="shared" si="50"/>
        <v>0</v>
      </c>
      <c r="F66" s="16">
        <f t="shared" si="50"/>
        <v>0</v>
      </c>
      <c r="G66" s="16">
        <f t="shared" si="50"/>
        <v>0</v>
      </c>
      <c r="H66" s="16">
        <f t="shared" si="50"/>
        <v>0</v>
      </c>
      <c r="I66" s="16">
        <f t="shared" si="50"/>
        <v>79902290</v>
      </c>
      <c r="J66" s="11">
        <f>J68</f>
        <v>0</v>
      </c>
      <c r="K66" s="7"/>
      <c r="L66" s="7"/>
      <c r="M66" s="7"/>
      <c r="N66" s="7"/>
      <c r="O66" s="7"/>
      <c r="P66" s="7"/>
      <c r="Q66" s="7"/>
      <c r="R66" s="7"/>
      <c r="S66" s="11">
        <f>S68</f>
        <v>62120</v>
      </c>
      <c r="T66" s="11">
        <f>T68</f>
        <v>59790</v>
      </c>
      <c r="U66" s="11">
        <f>U68</f>
        <v>7800</v>
      </c>
      <c r="V66" s="9"/>
      <c r="W66" s="9"/>
      <c r="X66" s="28"/>
      <c r="Y66" s="15"/>
      <c r="Z66" s="15"/>
      <c r="AA66" s="15"/>
      <c r="AB66" s="15"/>
      <c r="AC66" s="1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40"/>
      <c r="CZ66" s="40"/>
    </row>
    <row r="67" spans="1:104" ht="12.75">
      <c r="A67" s="1" t="s">
        <v>32</v>
      </c>
      <c r="B67" s="3" t="s">
        <v>19</v>
      </c>
      <c r="C67" s="9"/>
      <c r="D67" s="9"/>
      <c r="E67" s="9"/>
      <c r="F67" s="9"/>
      <c r="G67" s="9"/>
      <c r="H67" s="9"/>
      <c r="I67" s="9"/>
      <c r="J67" s="16">
        <f>SUM(J68,J69)</f>
        <v>0</v>
      </c>
      <c r="K67" s="16">
        <f aca="true" t="shared" si="51" ref="K67:AU67">SUM(K68,K69)</f>
        <v>0</v>
      </c>
      <c r="L67" s="16">
        <f t="shared" si="51"/>
        <v>0</v>
      </c>
      <c r="M67" s="16">
        <f t="shared" si="51"/>
        <v>0</v>
      </c>
      <c r="N67" s="16">
        <f t="shared" si="51"/>
        <v>0</v>
      </c>
      <c r="O67" s="16">
        <f t="shared" si="51"/>
        <v>0</v>
      </c>
      <c r="P67" s="16">
        <f t="shared" si="51"/>
        <v>0</v>
      </c>
      <c r="Q67" s="16">
        <f t="shared" si="51"/>
        <v>0</v>
      </c>
      <c r="R67" s="16">
        <f t="shared" si="51"/>
        <v>0</v>
      </c>
      <c r="S67" s="16">
        <f t="shared" si="51"/>
        <v>124240</v>
      </c>
      <c r="T67" s="16">
        <f>SUM(T68,T69)</f>
        <v>119580</v>
      </c>
      <c r="U67" s="16">
        <f>SUM(U68,U69)</f>
        <v>15600</v>
      </c>
      <c r="V67" s="16">
        <f t="shared" si="51"/>
        <v>0</v>
      </c>
      <c r="W67" s="16">
        <f t="shared" si="51"/>
        <v>0</v>
      </c>
      <c r="X67" s="16">
        <f t="shared" si="51"/>
        <v>0</v>
      </c>
      <c r="Y67" s="16">
        <f t="shared" si="51"/>
        <v>0</v>
      </c>
      <c r="Z67" s="16">
        <f t="shared" si="51"/>
        <v>0</v>
      </c>
      <c r="AA67" s="16">
        <f t="shared" si="51"/>
        <v>0</v>
      </c>
      <c r="AB67" s="16">
        <f t="shared" si="51"/>
        <v>0</v>
      </c>
      <c r="AC67" s="16">
        <f t="shared" si="51"/>
        <v>0</v>
      </c>
      <c r="AD67" s="16">
        <f t="shared" si="51"/>
        <v>0</v>
      </c>
      <c r="AE67" s="16">
        <f t="shared" si="51"/>
        <v>0</v>
      </c>
      <c r="AF67" s="16">
        <f t="shared" si="51"/>
        <v>0</v>
      </c>
      <c r="AG67" s="16">
        <f t="shared" si="51"/>
        <v>0</v>
      </c>
      <c r="AH67" s="16">
        <f t="shared" si="51"/>
        <v>0</v>
      </c>
      <c r="AI67" s="16">
        <f t="shared" si="51"/>
        <v>0</v>
      </c>
      <c r="AJ67" s="16">
        <f t="shared" si="51"/>
        <v>0</v>
      </c>
      <c r="AK67" s="16">
        <f t="shared" si="51"/>
        <v>0</v>
      </c>
      <c r="AL67" s="16">
        <f t="shared" si="51"/>
        <v>0</v>
      </c>
      <c r="AM67" s="16">
        <f t="shared" si="51"/>
        <v>0</v>
      </c>
      <c r="AN67" s="16">
        <f t="shared" si="51"/>
        <v>0</v>
      </c>
      <c r="AO67" s="16">
        <f t="shared" si="51"/>
        <v>0</v>
      </c>
      <c r="AP67" s="16">
        <f t="shared" si="51"/>
        <v>0</v>
      </c>
      <c r="AQ67" s="16">
        <f t="shared" si="51"/>
        <v>0</v>
      </c>
      <c r="AR67" s="16">
        <f t="shared" si="51"/>
        <v>0</v>
      </c>
      <c r="AS67" s="16">
        <f t="shared" si="51"/>
        <v>0</v>
      </c>
      <c r="AT67" s="16">
        <f t="shared" si="51"/>
        <v>0</v>
      </c>
      <c r="AU67" s="16">
        <f t="shared" si="51"/>
        <v>0</v>
      </c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6"/>
      <c r="CZ67" s="16"/>
    </row>
    <row r="68" spans="1:104" s="8" customFormat="1" ht="12.75">
      <c r="A68" s="31" t="s">
        <v>33</v>
      </c>
      <c r="B68" s="24" t="s">
        <v>20</v>
      </c>
      <c r="C68" s="5">
        <f aca="true" t="shared" si="52" ref="C68:J68">C69</f>
        <v>80032000</v>
      </c>
      <c r="D68" s="5">
        <f t="shared" si="52"/>
        <v>80032000</v>
      </c>
      <c r="E68" s="5">
        <f t="shared" si="52"/>
        <v>0</v>
      </c>
      <c r="F68" s="5">
        <f t="shared" si="52"/>
        <v>0</v>
      </c>
      <c r="G68" s="5">
        <f t="shared" si="52"/>
        <v>0</v>
      </c>
      <c r="H68" s="5">
        <f t="shared" si="52"/>
        <v>0</v>
      </c>
      <c r="I68" s="5">
        <f t="shared" si="52"/>
        <v>79902290</v>
      </c>
      <c r="J68" s="5">
        <f t="shared" si="52"/>
        <v>0</v>
      </c>
      <c r="K68" s="5"/>
      <c r="L68" s="5"/>
      <c r="M68" s="5"/>
      <c r="N68" s="5"/>
      <c r="O68" s="5"/>
      <c r="P68" s="5"/>
      <c r="Q68" s="5"/>
      <c r="R68" s="5"/>
      <c r="S68" s="5">
        <f>S69</f>
        <v>62120</v>
      </c>
      <c r="T68" s="5">
        <f>T69</f>
        <v>59790</v>
      </c>
      <c r="U68" s="5">
        <f>U69</f>
        <v>7800</v>
      </c>
      <c r="V68" s="5"/>
      <c r="W68" s="5"/>
      <c r="X68" s="5"/>
      <c r="Y68" s="38"/>
      <c r="Z68" s="38"/>
      <c r="AA68" s="38"/>
      <c r="AB68" s="38"/>
      <c r="AC68" s="38"/>
      <c r="AD68" s="5"/>
      <c r="AE68" s="5"/>
      <c r="AF68" s="5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9"/>
      <c r="CZ68" s="39"/>
    </row>
    <row r="69" spans="1:104" ht="12.75">
      <c r="A69" s="1"/>
      <c r="B69" s="32" t="str">
        <f>B65</f>
        <v> - Kinh phí không thường xuyên</v>
      </c>
      <c r="C69" s="9">
        <f>SUM(E69:CX69)</f>
        <v>80032000</v>
      </c>
      <c r="D69" s="9">
        <f>C69</f>
        <v>80032000</v>
      </c>
      <c r="E69" s="12">
        <f>SUM(E70:E70)</f>
        <v>0</v>
      </c>
      <c r="F69" s="19"/>
      <c r="G69" s="19">
        <f>SUM(G70:G70)</f>
        <v>0</v>
      </c>
      <c r="H69" s="9"/>
      <c r="I69" s="28">
        <f>ROUND('[1]Phân bổ 2022'!$J$88,0)</f>
        <v>79902290</v>
      </c>
      <c r="J69" s="19"/>
      <c r="K69" s="19"/>
      <c r="L69" s="19"/>
      <c r="M69" s="19"/>
      <c r="N69" s="19"/>
      <c r="O69" s="19"/>
      <c r="P69" s="19"/>
      <c r="Q69" s="28"/>
      <c r="R69" s="19"/>
      <c r="S69" s="28">
        <f>ROUND('[2]BS kp quan ly chung (chinh xac)'!F75,0)</f>
        <v>62120</v>
      </c>
      <c r="T69" s="28">
        <f>ROUND('[2]BS kp quan ly chung (chinh xac)'!G75,0)</f>
        <v>59790</v>
      </c>
      <c r="U69" s="28">
        <f>ROUND('[2]BS kp quan ly chung (chinh xac)'!H75,0)</f>
        <v>7800</v>
      </c>
      <c r="V69" s="28"/>
      <c r="W69" s="19">
        <f aca="true" t="shared" si="53" ref="W69:AF69">SUM(W70:W70)</f>
        <v>0</v>
      </c>
      <c r="X69" s="19">
        <f t="shared" si="53"/>
        <v>0</v>
      </c>
      <c r="Y69" s="19">
        <f t="shared" si="53"/>
        <v>0</v>
      </c>
      <c r="Z69" s="19">
        <f t="shared" si="53"/>
        <v>0</v>
      </c>
      <c r="AA69" s="19">
        <f t="shared" si="53"/>
        <v>0</v>
      </c>
      <c r="AB69" s="19">
        <f t="shared" si="53"/>
        <v>0</v>
      </c>
      <c r="AC69" s="19">
        <f t="shared" si="53"/>
        <v>0</v>
      </c>
      <c r="AD69" s="19">
        <f t="shared" si="53"/>
        <v>0</v>
      </c>
      <c r="AE69" s="19">
        <f t="shared" si="53"/>
        <v>0</v>
      </c>
      <c r="AF69" s="19">
        <f t="shared" si="53"/>
        <v>0</v>
      </c>
      <c r="AG69" s="19"/>
      <c r="AH69" s="19"/>
      <c r="AI69" s="19">
        <f>SUM(AI70:AI70)</f>
        <v>0</v>
      </c>
      <c r="AJ69" s="19">
        <f>SUM(AJ70:AJ70)</f>
        <v>0</v>
      </c>
      <c r="AK69" s="19">
        <f>SUM(AK70:AK70)</f>
        <v>0</v>
      </c>
      <c r="AL69" s="19"/>
      <c r="AM69" s="19">
        <f>SUM(AM70:AM70)</f>
        <v>0</v>
      </c>
      <c r="AN69" s="19">
        <f>SUM(AN70:AN70)</f>
        <v>0</v>
      </c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2"/>
      <c r="CZ69" s="12"/>
    </row>
    <row r="70" spans="1:104" ht="12.75">
      <c r="A70" s="10">
        <v>7</v>
      </c>
      <c r="B70" s="2" t="s">
        <v>35</v>
      </c>
      <c r="C70" s="16">
        <f>C74+C71</f>
        <v>17728000</v>
      </c>
      <c r="D70" s="16">
        <f>D74+D71</f>
        <v>17728000</v>
      </c>
      <c r="E70" s="9"/>
      <c r="F70" s="16">
        <f>F74+F71</f>
        <v>3899678</v>
      </c>
      <c r="G70" s="7"/>
      <c r="H70" s="9"/>
      <c r="I70" s="16">
        <f>I74+I71</f>
        <v>400000</v>
      </c>
      <c r="J70" s="16">
        <f>J74+J71</f>
        <v>564312</v>
      </c>
      <c r="K70" s="7"/>
      <c r="L70" s="7"/>
      <c r="M70" s="7"/>
      <c r="N70" s="7"/>
      <c r="O70" s="7"/>
      <c r="P70" s="7"/>
      <c r="Q70" s="100">
        <f>Q71+Q74</f>
        <v>10394010</v>
      </c>
      <c r="R70" s="100">
        <f>R71+R74</f>
        <v>1870000</v>
      </c>
      <c r="S70" s="9"/>
      <c r="T70" s="9"/>
      <c r="U70" s="9"/>
      <c r="V70" s="9"/>
      <c r="W70" s="28"/>
      <c r="X70" s="28"/>
      <c r="Y70" s="15"/>
      <c r="Z70" s="15"/>
      <c r="AA70" s="15"/>
      <c r="AB70" s="15"/>
      <c r="AC70" s="15"/>
      <c r="AD70" s="28"/>
      <c r="AE70" s="28"/>
      <c r="AF70" s="28"/>
      <c r="AG70" s="136">
        <f>AG71+AG74</f>
        <v>100000</v>
      </c>
      <c r="AH70" s="136">
        <f>AH71+AH74</f>
        <v>100000</v>
      </c>
      <c r="AI70" s="15"/>
      <c r="AJ70" s="15"/>
      <c r="AK70" s="15"/>
      <c r="AL70" s="136">
        <f>AL71+AL74</f>
        <v>100000</v>
      </c>
      <c r="AM70" s="15"/>
      <c r="AN70" s="15"/>
      <c r="AO70" s="136">
        <f>AO71+AO74</f>
        <v>100000</v>
      </c>
      <c r="AP70" s="15"/>
      <c r="AQ70" s="136">
        <f>AQ71+AQ74</f>
        <v>100000</v>
      </c>
      <c r="AR70" s="15"/>
      <c r="AS70" s="136">
        <f>AS71+AS74</f>
        <v>100000</v>
      </c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40"/>
      <c r="CZ70" s="40"/>
    </row>
    <row r="71" spans="1:104" ht="12.75">
      <c r="A71" s="1" t="s">
        <v>36</v>
      </c>
      <c r="B71" s="3" t="s">
        <v>19</v>
      </c>
      <c r="C71" s="12"/>
      <c r="D71" s="12"/>
      <c r="E71" s="16">
        <f aca="true" t="shared" si="54" ref="E71:P71">SUM(E72,E75)</f>
        <v>0</v>
      </c>
      <c r="F71" s="12"/>
      <c r="G71" s="16">
        <f t="shared" si="54"/>
        <v>0</v>
      </c>
      <c r="H71" s="16">
        <f t="shared" si="54"/>
        <v>0</v>
      </c>
      <c r="I71" s="12"/>
      <c r="J71" s="12"/>
      <c r="K71" s="16">
        <f t="shared" si="54"/>
        <v>0</v>
      </c>
      <c r="L71" s="16">
        <f t="shared" si="54"/>
        <v>0</v>
      </c>
      <c r="M71" s="16">
        <f t="shared" si="54"/>
        <v>0</v>
      </c>
      <c r="N71" s="16">
        <f t="shared" si="54"/>
        <v>0</v>
      </c>
      <c r="O71" s="16">
        <f t="shared" si="54"/>
        <v>0</v>
      </c>
      <c r="P71" s="16">
        <f t="shared" si="54"/>
        <v>0</v>
      </c>
      <c r="Q71" s="16"/>
      <c r="R71" s="16"/>
      <c r="S71" s="16">
        <f aca="true" t="shared" si="55" ref="S71:AU71">SUM(S72,S75)</f>
        <v>0</v>
      </c>
      <c r="T71" s="16">
        <f t="shared" si="55"/>
        <v>0</v>
      </c>
      <c r="U71" s="16">
        <f t="shared" si="55"/>
        <v>0</v>
      </c>
      <c r="V71" s="16">
        <f t="shared" si="55"/>
        <v>0</v>
      </c>
      <c r="W71" s="16">
        <f t="shared" si="55"/>
        <v>0</v>
      </c>
      <c r="X71" s="16">
        <f t="shared" si="55"/>
        <v>0</v>
      </c>
      <c r="Y71" s="16">
        <f t="shared" si="55"/>
        <v>0</v>
      </c>
      <c r="Z71" s="16">
        <f t="shared" si="55"/>
        <v>0</v>
      </c>
      <c r="AA71" s="16">
        <f t="shared" si="55"/>
        <v>0</v>
      </c>
      <c r="AB71" s="16">
        <f t="shared" si="55"/>
        <v>0</v>
      </c>
      <c r="AC71" s="16">
        <f t="shared" si="55"/>
        <v>0</v>
      </c>
      <c r="AD71" s="16">
        <f t="shared" si="55"/>
        <v>0</v>
      </c>
      <c r="AE71" s="16">
        <f t="shared" si="55"/>
        <v>0</v>
      </c>
      <c r="AF71" s="16">
        <f t="shared" si="55"/>
        <v>0</v>
      </c>
      <c r="AG71" s="16"/>
      <c r="AH71" s="16"/>
      <c r="AI71" s="16">
        <f t="shared" si="55"/>
        <v>0</v>
      </c>
      <c r="AJ71" s="16">
        <f t="shared" si="55"/>
        <v>0</v>
      </c>
      <c r="AK71" s="16">
        <f t="shared" si="55"/>
        <v>0</v>
      </c>
      <c r="AL71" s="16"/>
      <c r="AM71" s="16">
        <f t="shared" si="55"/>
        <v>0</v>
      </c>
      <c r="AN71" s="16">
        <f t="shared" si="55"/>
        <v>0</v>
      </c>
      <c r="AO71" s="16"/>
      <c r="AP71" s="16">
        <f t="shared" si="55"/>
        <v>0</v>
      </c>
      <c r="AQ71" s="16"/>
      <c r="AR71" s="16">
        <f t="shared" si="55"/>
        <v>0</v>
      </c>
      <c r="AS71" s="16"/>
      <c r="AT71" s="16">
        <f t="shared" si="55"/>
        <v>0</v>
      </c>
      <c r="AU71" s="16">
        <f t="shared" si="55"/>
        <v>0</v>
      </c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6"/>
      <c r="CZ71" s="16"/>
    </row>
    <row r="72" spans="1:104" ht="12.75" hidden="1">
      <c r="A72" s="1"/>
      <c r="B72" s="26" t="s">
        <v>1</v>
      </c>
      <c r="C72" s="9">
        <f>SUM(E73:CX73)</f>
        <v>0</v>
      </c>
      <c r="D72" s="9"/>
      <c r="E72" s="12">
        <f aca="true" t="shared" si="56" ref="E72:R72">SUM(E73,E74)</f>
        <v>0</v>
      </c>
      <c r="F72" s="19">
        <f t="shared" si="56"/>
        <v>3899678</v>
      </c>
      <c r="G72" s="19">
        <f t="shared" si="56"/>
        <v>0</v>
      </c>
      <c r="H72" s="19">
        <f t="shared" si="56"/>
        <v>0</v>
      </c>
      <c r="I72" s="19">
        <f t="shared" si="56"/>
        <v>400000</v>
      </c>
      <c r="J72" s="19">
        <f t="shared" si="56"/>
        <v>564312</v>
      </c>
      <c r="K72" s="19">
        <f t="shared" si="56"/>
        <v>0</v>
      </c>
      <c r="L72" s="19">
        <f t="shared" si="56"/>
        <v>0</v>
      </c>
      <c r="M72" s="19">
        <f t="shared" si="56"/>
        <v>0</v>
      </c>
      <c r="N72" s="19">
        <f t="shared" si="56"/>
        <v>0</v>
      </c>
      <c r="O72" s="19">
        <f t="shared" si="56"/>
        <v>0</v>
      </c>
      <c r="P72" s="19">
        <f t="shared" si="56"/>
        <v>0</v>
      </c>
      <c r="Q72" s="28">
        <f>ROUND('[1]Phân bổ 2022'!R94,0)</f>
        <v>0</v>
      </c>
      <c r="R72" s="19">
        <f t="shared" si="56"/>
        <v>1870000</v>
      </c>
      <c r="S72" s="19">
        <f aca="true" t="shared" si="57" ref="S72:AX72">SUM(S73,S74)</f>
        <v>0</v>
      </c>
      <c r="T72" s="19">
        <f t="shared" si="57"/>
        <v>0</v>
      </c>
      <c r="U72" s="19">
        <f t="shared" si="57"/>
        <v>0</v>
      </c>
      <c r="V72" s="19">
        <f t="shared" si="57"/>
        <v>0</v>
      </c>
      <c r="W72" s="19">
        <f t="shared" si="57"/>
        <v>0</v>
      </c>
      <c r="X72" s="19">
        <f t="shared" si="57"/>
        <v>0</v>
      </c>
      <c r="Y72" s="19">
        <f t="shared" si="57"/>
        <v>0</v>
      </c>
      <c r="Z72" s="19">
        <f t="shared" si="57"/>
        <v>0</v>
      </c>
      <c r="AA72" s="19">
        <f t="shared" si="57"/>
        <v>0</v>
      </c>
      <c r="AB72" s="19">
        <f t="shared" si="57"/>
        <v>0</v>
      </c>
      <c r="AC72" s="19">
        <f t="shared" si="57"/>
        <v>0</v>
      </c>
      <c r="AD72" s="19">
        <f t="shared" si="57"/>
        <v>0</v>
      </c>
      <c r="AE72" s="19">
        <f t="shared" si="57"/>
        <v>0</v>
      </c>
      <c r="AF72" s="19">
        <f t="shared" si="57"/>
        <v>0</v>
      </c>
      <c r="AG72" s="19">
        <f t="shared" si="57"/>
        <v>100000</v>
      </c>
      <c r="AH72" s="19">
        <f t="shared" si="57"/>
        <v>100000</v>
      </c>
      <c r="AI72" s="19">
        <f t="shared" si="57"/>
        <v>0</v>
      </c>
      <c r="AJ72" s="19">
        <f t="shared" si="57"/>
        <v>0</v>
      </c>
      <c r="AK72" s="19">
        <f t="shared" si="57"/>
        <v>0</v>
      </c>
      <c r="AL72" s="19">
        <f t="shared" si="57"/>
        <v>100000</v>
      </c>
      <c r="AM72" s="19">
        <f t="shared" si="57"/>
        <v>0</v>
      </c>
      <c r="AN72" s="19">
        <f t="shared" si="57"/>
        <v>0</v>
      </c>
      <c r="AO72" s="19">
        <f t="shared" si="57"/>
        <v>100000</v>
      </c>
      <c r="AP72" s="19">
        <f t="shared" si="57"/>
        <v>0</v>
      </c>
      <c r="AQ72" s="19">
        <f t="shared" si="57"/>
        <v>100000</v>
      </c>
      <c r="AR72" s="19">
        <f t="shared" si="57"/>
        <v>0</v>
      </c>
      <c r="AS72" s="19">
        <f t="shared" si="57"/>
        <v>100000</v>
      </c>
      <c r="AT72" s="19">
        <f t="shared" si="57"/>
        <v>0</v>
      </c>
      <c r="AU72" s="19">
        <f t="shared" si="57"/>
        <v>0</v>
      </c>
      <c r="AV72" s="19">
        <f t="shared" si="57"/>
        <v>0</v>
      </c>
      <c r="AW72" s="19">
        <f t="shared" si="57"/>
        <v>0</v>
      </c>
      <c r="AX72" s="19">
        <f t="shared" si="57"/>
        <v>0</v>
      </c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9">
        <f>SUM(CX73,CX74)</f>
        <v>0</v>
      </c>
      <c r="CY72" s="115"/>
      <c r="CZ72" s="115"/>
    </row>
    <row r="73" spans="1:104" ht="12.75" hidden="1">
      <c r="A73" s="1"/>
      <c r="B73" s="26"/>
      <c r="C73" s="9"/>
      <c r="D73" s="9"/>
      <c r="E73" s="9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/>
      <c r="R73" s="9"/>
      <c r="S73" s="28"/>
      <c r="T73" s="28"/>
      <c r="U73" s="28"/>
      <c r="V73" s="28"/>
      <c r="W73" s="28"/>
      <c r="X73" s="28"/>
      <c r="Y73" s="15"/>
      <c r="Z73" s="15"/>
      <c r="AA73" s="15"/>
      <c r="AB73" s="15"/>
      <c r="AC73" s="15"/>
      <c r="AD73" s="28"/>
      <c r="AE73" s="28"/>
      <c r="AF73" s="28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15"/>
      <c r="CZ73" s="115"/>
    </row>
    <row r="74" spans="1:104" s="8" customFormat="1" ht="12.75">
      <c r="A74" s="31" t="s">
        <v>37</v>
      </c>
      <c r="B74" s="24" t="s">
        <v>20</v>
      </c>
      <c r="C74" s="5">
        <f>C75+C76+C77+C78</f>
        <v>17728000</v>
      </c>
      <c r="D74" s="5">
        <f>D75+D76+D77+D78</f>
        <v>17728000</v>
      </c>
      <c r="E74" s="7"/>
      <c r="F74" s="5">
        <f>F75+F76+F77+F78</f>
        <v>3899678</v>
      </c>
      <c r="G74" s="7"/>
      <c r="H74" s="7"/>
      <c r="I74" s="5">
        <f>I75+I76+I77+I78</f>
        <v>400000</v>
      </c>
      <c r="J74" s="5">
        <f>J75+J76+J77+J78</f>
        <v>564312</v>
      </c>
      <c r="K74" s="7"/>
      <c r="L74" s="7"/>
      <c r="M74" s="7"/>
      <c r="N74" s="7"/>
      <c r="O74" s="5">
        <f>O75+O76+O77+O78</f>
        <v>0</v>
      </c>
      <c r="P74" s="7"/>
      <c r="Q74" s="5">
        <f>SUM(Q75:Q78)</f>
        <v>10394010</v>
      </c>
      <c r="R74" s="5">
        <f>SUM(R75:R78)</f>
        <v>1870000</v>
      </c>
      <c r="S74" s="7"/>
      <c r="T74" s="7"/>
      <c r="U74" s="7"/>
      <c r="V74" s="7"/>
      <c r="W74" s="7"/>
      <c r="X74" s="7"/>
      <c r="Y74" s="38"/>
      <c r="Z74" s="38"/>
      <c r="AA74" s="38"/>
      <c r="AB74" s="38"/>
      <c r="AC74" s="38"/>
      <c r="AD74" s="7"/>
      <c r="AE74" s="7"/>
      <c r="AF74" s="7"/>
      <c r="AG74" s="5">
        <f aca="true" t="shared" si="58" ref="AG74:AU74">AG75+AG76+AG77+AG78</f>
        <v>100000</v>
      </c>
      <c r="AH74" s="5">
        <f t="shared" si="58"/>
        <v>100000</v>
      </c>
      <c r="AI74" s="5">
        <f t="shared" si="58"/>
        <v>0</v>
      </c>
      <c r="AJ74" s="5">
        <f t="shared" si="58"/>
        <v>0</v>
      </c>
      <c r="AK74" s="5">
        <f t="shared" si="58"/>
        <v>0</v>
      </c>
      <c r="AL74" s="5">
        <f t="shared" si="58"/>
        <v>100000</v>
      </c>
      <c r="AM74" s="5">
        <f t="shared" si="58"/>
        <v>0</v>
      </c>
      <c r="AN74" s="5">
        <f t="shared" si="58"/>
        <v>0</v>
      </c>
      <c r="AO74" s="5">
        <f t="shared" si="58"/>
        <v>100000</v>
      </c>
      <c r="AP74" s="5">
        <f t="shared" si="58"/>
        <v>0</v>
      </c>
      <c r="AQ74" s="5">
        <f t="shared" si="58"/>
        <v>100000</v>
      </c>
      <c r="AR74" s="5">
        <f t="shared" si="58"/>
        <v>0</v>
      </c>
      <c r="AS74" s="5">
        <f t="shared" si="58"/>
        <v>100000</v>
      </c>
      <c r="AT74" s="5">
        <f t="shared" si="58"/>
        <v>0</v>
      </c>
      <c r="AU74" s="5">
        <f t="shared" si="58"/>
        <v>0</v>
      </c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9"/>
      <c r="CZ74" s="39"/>
    </row>
    <row r="75" spans="1:104" s="30" customFormat="1" ht="12.75">
      <c r="A75" s="25"/>
      <c r="B75" s="26" t="str">
        <f>B69</f>
        <v> - Kinh phí không thường xuyên</v>
      </c>
      <c r="C75" s="9">
        <f>SUM(E75:CX75)</f>
        <v>15097564</v>
      </c>
      <c r="D75" s="9">
        <f>C75</f>
        <v>15097564</v>
      </c>
      <c r="E75" s="9">
        <f aca="true" t="shared" si="59" ref="E75:AW75">SUM(E76:E79)</f>
        <v>0</v>
      </c>
      <c r="F75" s="28">
        <f>ROUND('[1]Phân bổ 2022'!G97,0)</f>
        <v>3899678</v>
      </c>
      <c r="G75" s="28">
        <f>SUM(G76:G79)</f>
        <v>0</v>
      </c>
      <c r="H75" s="28">
        <f>ROUND('[1]Phân bổ 2022'!I97,0)</f>
        <v>0</v>
      </c>
      <c r="I75" s="28">
        <f>ROUND('[1]Phân bổ 2022'!J97,0)</f>
        <v>400000</v>
      </c>
      <c r="J75" s="28">
        <f>ROUND('[1]Phân bổ 2022'!K97,0)</f>
        <v>564312</v>
      </c>
      <c r="K75" s="28">
        <f t="shared" si="59"/>
        <v>0</v>
      </c>
      <c r="L75" s="28">
        <f t="shared" si="59"/>
        <v>0</v>
      </c>
      <c r="M75" s="28">
        <f t="shared" si="59"/>
        <v>0</v>
      </c>
      <c r="N75" s="28">
        <f t="shared" si="59"/>
        <v>0</v>
      </c>
      <c r="O75" s="28">
        <f t="shared" si="59"/>
        <v>0</v>
      </c>
      <c r="P75" s="7"/>
      <c r="Q75" s="28">
        <f>ROUND('[1]Phân bổ 2022'!R97,0)</f>
        <v>8018640</v>
      </c>
      <c r="R75" s="28">
        <f>ROUND('[1]Phân bổ 2022'!S97,0)</f>
        <v>1614934</v>
      </c>
      <c r="S75" s="28">
        <f t="shared" si="59"/>
        <v>0</v>
      </c>
      <c r="T75" s="28">
        <f t="shared" si="59"/>
        <v>0</v>
      </c>
      <c r="U75" s="28">
        <f t="shared" si="59"/>
        <v>0</v>
      </c>
      <c r="V75" s="28">
        <f t="shared" si="59"/>
        <v>0</v>
      </c>
      <c r="W75" s="28">
        <f t="shared" si="59"/>
        <v>0</v>
      </c>
      <c r="X75" s="28">
        <f t="shared" si="59"/>
        <v>0</v>
      </c>
      <c r="Y75" s="28">
        <f t="shared" si="59"/>
        <v>0</v>
      </c>
      <c r="Z75" s="28">
        <f t="shared" si="59"/>
        <v>0</v>
      </c>
      <c r="AA75" s="28">
        <f t="shared" si="59"/>
        <v>0</v>
      </c>
      <c r="AB75" s="28">
        <f t="shared" si="59"/>
        <v>0</v>
      </c>
      <c r="AC75" s="28">
        <f t="shared" si="59"/>
        <v>0</v>
      </c>
      <c r="AD75" s="28">
        <f t="shared" si="59"/>
        <v>0</v>
      </c>
      <c r="AE75" s="28">
        <f t="shared" si="59"/>
        <v>0</v>
      </c>
      <c r="AF75" s="28">
        <f t="shared" si="59"/>
        <v>0</v>
      </c>
      <c r="AG75" s="28">
        <f>ROUND('[3]khoi phuong'!G89,0)</f>
        <v>100000</v>
      </c>
      <c r="AH75" s="28">
        <f>ROUND('[3]khoi phuong'!H89,0)</f>
        <v>100000</v>
      </c>
      <c r="AI75" s="28">
        <f t="shared" si="59"/>
        <v>0</v>
      </c>
      <c r="AJ75" s="28">
        <f t="shared" si="59"/>
        <v>0</v>
      </c>
      <c r="AK75" s="28">
        <f t="shared" si="59"/>
        <v>0</v>
      </c>
      <c r="AL75" s="28">
        <f>ROUND('[3]khoi phuong'!L89,0)</f>
        <v>100000</v>
      </c>
      <c r="AM75" s="28">
        <f t="shared" si="59"/>
        <v>0</v>
      </c>
      <c r="AN75" s="28">
        <f t="shared" si="59"/>
        <v>0</v>
      </c>
      <c r="AO75" s="28">
        <f>ROUND('[3]khoi phuong'!O89,0)</f>
        <v>100000</v>
      </c>
      <c r="AP75" s="28">
        <f t="shared" si="59"/>
        <v>0</v>
      </c>
      <c r="AQ75" s="28">
        <f>ROUND('[3]khoi phuong'!Q89,0)</f>
        <v>100000</v>
      </c>
      <c r="AR75" s="28">
        <f t="shared" si="59"/>
        <v>0</v>
      </c>
      <c r="AS75" s="28">
        <f>ROUND('[3]khoi phuong'!S89,0)</f>
        <v>100000</v>
      </c>
      <c r="AT75" s="28">
        <f t="shared" si="59"/>
        <v>0</v>
      </c>
      <c r="AU75" s="28">
        <f t="shared" si="59"/>
        <v>0</v>
      </c>
      <c r="AV75" s="28">
        <f t="shared" si="59"/>
        <v>0</v>
      </c>
      <c r="AW75" s="28">
        <f t="shared" si="59"/>
        <v>0</v>
      </c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28">
        <f>SUM(CX76:CX79)</f>
        <v>0</v>
      </c>
      <c r="CY75" s="9"/>
      <c r="CZ75" s="9"/>
    </row>
    <row r="76" spans="1:104" s="14" customFormat="1" ht="12.75">
      <c r="A76" s="17"/>
      <c r="B76" s="26" t="s">
        <v>2</v>
      </c>
      <c r="C76" s="9">
        <f>SUM(E76:CX76)</f>
        <v>121436</v>
      </c>
      <c r="D76" s="9">
        <f>C76</f>
        <v>121436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7"/>
      <c r="Q76" s="28">
        <f>ROUND('[1]Phân bổ 2022'!R98,0)</f>
        <v>42370</v>
      </c>
      <c r="R76" s="28">
        <f>ROUND('[1]Phân bổ 2022'!S98,0)</f>
        <v>79066</v>
      </c>
      <c r="S76" s="9"/>
      <c r="T76" s="9"/>
      <c r="U76" s="9"/>
      <c r="V76" s="9"/>
      <c r="W76" s="9"/>
      <c r="X76" s="9"/>
      <c r="Y76" s="47"/>
      <c r="Z76" s="47"/>
      <c r="AA76" s="47"/>
      <c r="AB76" s="47"/>
      <c r="AC76" s="47"/>
      <c r="AD76" s="9"/>
      <c r="AE76" s="9"/>
      <c r="AF76" s="28">
        <f>ROUND('[3]khoi phuong'!F89,0)</f>
        <v>0</v>
      </c>
      <c r="AG76" s="28"/>
      <c r="AH76" s="28"/>
      <c r="AI76" s="28">
        <f>ROUND('[3]khoi phuong'!I89,0)</f>
        <v>0</v>
      </c>
      <c r="AJ76" s="28">
        <f>ROUND('[3]khoi phuong'!J89,0)</f>
        <v>0</v>
      </c>
      <c r="AK76" s="28">
        <f>ROUND('[3]khoi phuong'!K89,0)</f>
        <v>0</v>
      </c>
      <c r="AL76" s="28"/>
      <c r="AM76" s="28">
        <f>ROUND('[3]khoi phuong'!M89,0)</f>
        <v>0</v>
      </c>
      <c r="AN76" s="28">
        <f>ROUND('[3]khoi phuong'!N89,0)</f>
        <v>0</v>
      </c>
      <c r="AO76" s="28"/>
      <c r="AP76" s="28">
        <f>ROUND('[3]khoi phuong'!P89,0)</f>
        <v>0</v>
      </c>
      <c r="AQ76" s="28"/>
      <c r="AR76" s="28">
        <f>ROUND('[3]khoi phuong'!R89,0)</f>
        <v>0</v>
      </c>
      <c r="AS76" s="28"/>
      <c r="AT76" s="28">
        <f>ROUND('[3]khoi phuong'!T89,0)</f>
        <v>0</v>
      </c>
      <c r="AU76" s="28">
        <f>ROUND('[3]khoi phuong'!U89,0)</f>
        <v>0</v>
      </c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116"/>
      <c r="CZ76" s="116"/>
    </row>
    <row r="77" spans="1:104" s="8" customFormat="1" ht="12.75">
      <c r="A77" s="31"/>
      <c r="B77" s="49" t="s">
        <v>299</v>
      </c>
      <c r="C77" s="9">
        <f>SUM(E77:CX77)</f>
        <v>2509000</v>
      </c>
      <c r="D77" s="9">
        <f>C77</f>
        <v>2509000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7" t="s">
        <v>293</v>
      </c>
      <c r="Q77" s="28">
        <f>ROUND('[1]Phân bổ 2022'!R99,0)</f>
        <v>2333000</v>
      </c>
      <c r="R77" s="28">
        <f>ROUND('[1]Phân bổ 2022'!S99,0)</f>
        <v>176000</v>
      </c>
      <c r="S77" s="9"/>
      <c r="T77" s="9"/>
      <c r="U77" s="9"/>
      <c r="V77" s="9"/>
      <c r="W77" s="9"/>
      <c r="X77" s="9"/>
      <c r="Y77" s="47"/>
      <c r="Z77" s="47"/>
      <c r="AA77" s="47"/>
      <c r="AB77" s="47"/>
      <c r="AC77" s="47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116"/>
      <c r="CZ77" s="116"/>
    </row>
    <row r="78" spans="1:104" s="8" customFormat="1" ht="12.75">
      <c r="A78" s="31"/>
      <c r="B78" s="34" t="s">
        <v>46</v>
      </c>
      <c r="C78" s="9">
        <f>SUM(E78:CX78)</f>
        <v>0</v>
      </c>
      <c r="D78" s="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28"/>
      <c r="R78" s="28"/>
      <c r="S78" s="7"/>
      <c r="T78" s="7"/>
      <c r="U78" s="7"/>
      <c r="V78" s="7"/>
      <c r="W78" s="7"/>
      <c r="X78" s="7"/>
      <c r="Y78" s="38"/>
      <c r="Z78" s="38"/>
      <c r="AA78" s="38"/>
      <c r="AB78" s="38"/>
      <c r="AC78" s="38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9"/>
      <c r="CZ78" s="39"/>
    </row>
    <row r="79" spans="1:104" ht="12.75">
      <c r="A79" s="10">
        <v>8</v>
      </c>
      <c r="B79" s="2" t="s">
        <v>40</v>
      </c>
      <c r="C79" s="16">
        <f>C81</f>
        <v>1204000</v>
      </c>
      <c r="D79" s="16">
        <f>D81</f>
        <v>1204000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00">
        <f>Q80+Q81</f>
        <v>1204000</v>
      </c>
      <c r="R79" s="7"/>
      <c r="S79" s="7"/>
      <c r="T79" s="7"/>
      <c r="U79" s="7"/>
      <c r="V79" s="7"/>
      <c r="W79" s="7"/>
      <c r="X79" s="36"/>
      <c r="Y79" s="38"/>
      <c r="Z79" s="38"/>
      <c r="AA79" s="38"/>
      <c r="AB79" s="38"/>
      <c r="AC79" s="38"/>
      <c r="AD79" s="7"/>
      <c r="AE79" s="36"/>
      <c r="AF79" s="36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9"/>
      <c r="CZ79" s="39"/>
    </row>
    <row r="80" spans="1:104" ht="12.75">
      <c r="A80" s="1" t="s">
        <v>38</v>
      </c>
      <c r="B80" s="3" t="s">
        <v>19</v>
      </c>
      <c r="C80" s="9"/>
      <c r="D80" s="9"/>
      <c r="E80" s="16">
        <f aca="true" t="shared" si="60" ref="E80:AU80">SUM(E81,E82)</f>
        <v>0</v>
      </c>
      <c r="F80" s="16"/>
      <c r="G80" s="16">
        <f t="shared" si="60"/>
        <v>0</v>
      </c>
      <c r="H80" s="16">
        <f t="shared" si="60"/>
        <v>0</v>
      </c>
      <c r="I80" s="16">
        <f t="shared" si="60"/>
        <v>0</v>
      </c>
      <c r="J80" s="16">
        <f t="shared" si="60"/>
        <v>0</v>
      </c>
      <c r="K80" s="16">
        <f t="shared" si="60"/>
        <v>0</v>
      </c>
      <c r="L80" s="16">
        <f t="shared" si="60"/>
        <v>0</v>
      </c>
      <c r="M80" s="16">
        <f t="shared" si="60"/>
        <v>0</v>
      </c>
      <c r="N80" s="16">
        <f t="shared" si="60"/>
        <v>0</v>
      </c>
      <c r="O80" s="16">
        <f t="shared" si="60"/>
        <v>0</v>
      </c>
      <c r="P80" s="16">
        <f t="shared" si="60"/>
        <v>0</v>
      </c>
      <c r="Q80" s="16"/>
      <c r="R80" s="16">
        <f t="shared" si="60"/>
        <v>0</v>
      </c>
      <c r="S80" s="16">
        <f t="shared" si="60"/>
        <v>0</v>
      </c>
      <c r="T80" s="16">
        <f t="shared" si="60"/>
        <v>0</v>
      </c>
      <c r="U80" s="16">
        <f t="shared" si="60"/>
        <v>0</v>
      </c>
      <c r="V80" s="16">
        <f t="shared" si="60"/>
        <v>0</v>
      </c>
      <c r="W80" s="16">
        <f t="shared" si="60"/>
        <v>0</v>
      </c>
      <c r="X80" s="16">
        <f t="shared" si="60"/>
        <v>0</v>
      </c>
      <c r="Y80" s="16">
        <f t="shared" si="60"/>
        <v>0</v>
      </c>
      <c r="Z80" s="16">
        <f t="shared" si="60"/>
        <v>0</v>
      </c>
      <c r="AA80" s="16">
        <f t="shared" si="60"/>
        <v>0</v>
      </c>
      <c r="AB80" s="16">
        <f t="shared" si="60"/>
        <v>0</v>
      </c>
      <c r="AC80" s="16">
        <f t="shared" si="60"/>
        <v>0</v>
      </c>
      <c r="AD80" s="16">
        <f t="shared" si="60"/>
        <v>0</v>
      </c>
      <c r="AE80" s="16">
        <f t="shared" si="60"/>
        <v>0</v>
      </c>
      <c r="AF80" s="16">
        <f t="shared" si="60"/>
        <v>0</v>
      </c>
      <c r="AG80" s="16">
        <f t="shared" si="60"/>
        <v>0</v>
      </c>
      <c r="AH80" s="16">
        <f t="shared" si="60"/>
        <v>0</v>
      </c>
      <c r="AI80" s="16">
        <f t="shared" si="60"/>
        <v>0</v>
      </c>
      <c r="AJ80" s="16">
        <f t="shared" si="60"/>
        <v>0</v>
      </c>
      <c r="AK80" s="16">
        <f t="shared" si="60"/>
        <v>0</v>
      </c>
      <c r="AL80" s="16">
        <f t="shared" si="60"/>
        <v>0</v>
      </c>
      <c r="AM80" s="16">
        <f t="shared" si="60"/>
        <v>0</v>
      </c>
      <c r="AN80" s="16">
        <f t="shared" si="60"/>
        <v>0</v>
      </c>
      <c r="AO80" s="16">
        <f t="shared" si="60"/>
        <v>0</v>
      </c>
      <c r="AP80" s="16">
        <f t="shared" si="60"/>
        <v>0</v>
      </c>
      <c r="AQ80" s="16">
        <f t="shared" si="60"/>
        <v>0</v>
      </c>
      <c r="AR80" s="16">
        <f t="shared" si="60"/>
        <v>0</v>
      </c>
      <c r="AS80" s="16">
        <f t="shared" si="60"/>
        <v>0</v>
      </c>
      <c r="AT80" s="16">
        <f t="shared" si="60"/>
        <v>0</v>
      </c>
      <c r="AU80" s="16">
        <f t="shared" si="60"/>
        <v>0</v>
      </c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6"/>
      <c r="CZ80" s="16"/>
    </row>
    <row r="81" spans="1:104" s="8" customFormat="1" ht="12.75">
      <c r="A81" s="31" t="s">
        <v>39</v>
      </c>
      <c r="B81" s="24" t="s">
        <v>20</v>
      </c>
      <c r="C81" s="5">
        <f>SUM(C82:C82)</f>
        <v>1204000</v>
      </c>
      <c r="D81" s="5">
        <f>SUM(D82:D82)</f>
        <v>1204000</v>
      </c>
      <c r="E81" s="5"/>
      <c r="F81" s="5">
        <f>F82</f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>
        <f>Q82</f>
        <v>1204000</v>
      </c>
      <c r="R81" s="5"/>
      <c r="S81" s="5"/>
      <c r="T81" s="5"/>
      <c r="U81" s="5"/>
      <c r="V81" s="5"/>
      <c r="W81" s="5"/>
      <c r="X81" s="5"/>
      <c r="Y81" s="38"/>
      <c r="Z81" s="38"/>
      <c r="AA81" s="38"/>
      <c r="AB81" s="38"/>
      <c r="AC81" s="38"/>
      <c r="AD81" s="5"/>
      <c r="AE81" s="5"/>
      <c r="AF81" s="5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9"/>
      <c r="CZ81" s="39"/>
    </row>
    <row r="82" spans="1:104" ht="12.75">
      <c r="A82" s="1"/>
      <c r="B82" s="32" t="str">
        <f>B75</f>
        <v> - Kinh phí không thường xuyên</v>
      </c>
      <c r="C82" s="9">
        <f>SUM(E82:CX82)</f>
        <v>1204000</v>
      </c>
      <c r="D82" s="9">
        <f>C82</f>
        <v>1204000</v>
      </c>
      <c r="E82" s="12">
        <f>SUM(E83:E83)</f>
        <v>0</v>
      </c>
      <c r="F82" s="19"/>
      <c r="G82" s="19">
        <f aca="true" t="shared" si="61" ref="G82:P82">SUM(G83:G83)</f>
        <v>0</v>
      </c>
      <c r="H82" s="19">
        <f t="shared" si="61"/>
        <v>0</v>
      </c>
      <c r="I82" s="19">
        <f t="shared" si="61"/>
        <v>0</v>
      </c>
      <c r="J82" s="19">
        <f t="shared" si="61"/>
        <v>0</v>
      </c>
      <c r="K82" s="19">
        <f t="shared" si="61"/>
        <v>0</v>
      </c>
      <c r="L82" s="19">
        <f t="shared" si="61"/>
        <v>0</v>
      </c>
      <c r="M82" s="19">
        <f t="shared" si="61"/>
        <v>0</v>
      </c>
      <c r="N82" s="19">
        <f t="shared" si="61"/>
        <v>0</v>
      </c>
      <c r="O82" s="19">
        <f t="shared" si="61"/>
        <v>0</v>
      </c>
      <c r="P82" s="19">
        <f t="shared" si="61"/>
        <v>0</v>
      </c>
      <c r="Q82" s="28">
        <f>'[1]Phân bổ 2022'!$R$106</f>
        <v>1204000</v>
      </c>
      <c r="R82" s="28">
        <f>ROUND('[1]Phân bổ 2022'!S104,0)</f>
        <v>0</v>
      </c>
      <c r="S82" s="19">
        <f aca="true" t="shared" si="62" ref="S82:AC82">SUM(S83:S83)</f>
        <v>0</v>
      </c>
      <c r="T82" s="19">
        <f t="shared" si="62"/>
        <v>0</v>
      </c>
      <c r="U82" s="19">
        <f t="shared" si="62"/>
        <v>0</v>
      </c>
      <c r="V82" s="19">
        <f t="shared" si="62"/>
        <v>0</v>
      </c>
      <c r="W82" s="19">
        <f t="shared" si="62"/>
        <v>0</v>
      </c>
      <c r="X82" s="19">
        <f t="shared" si="62"/>
        <v>0</v>
      </c>
      <c r="Y82" s="19">
        <f t="shared" si="62"/>
        <v>0</v>
      </c>
      <c r="Z82" s="19">
        <f t="shared" si="62"/>
        <v>0</v>
      </c>
      <c r="AA82" s="19">
        <f t="shared" si="62"/>
        <v>0</v>
      </c>
      <c r="AB82" s="19">
        <f t="shared" si="62"/>
        <v>0</v>
      </c>
      <c r="AC82" s="19">
        <f t="shared" si="62"/>
        <v>0</v>
      </c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15"/>
      <c r="CZ82" s="115"/>
    </row>
    <row r="83" spans="1:104" ht="12.75">
      <c r="A83" s="10">
        <v>9</v>
      </c>
      <c r="B83" s="2" t="s">
        <v>231</v>
      </c>
      <c r="C83" s="11">
        <f>C84+C87</f>
        <v>49594000</v>
      </c>
      <c r="D83" s="11">
        <f>D84+D87</f>
        <v>49594000</v>
      </c>
      <c r="E83" s="9"/>
      <c r="F83" s="11">
        <f>F84+F87</f>
        <v>426562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9"/>
      <c r="R83" s="7"/>
      <c r="S83" s="28"/>
      <c r="T83" s="28"/>
      <c r="U83" s="28"/>
      <c r="V83" s="28"/>
      <c r="W83" s="28"/>
      <c r="X83" s="28"/>
      <c r="Y83" s="15"/>
      <c r="Z83" s="15"/>
      <c r="AA83" s="15"/>
      <c r="AB83" s="15"/>
      <c r="AC83" s="15"/>
      <c r="AD83" s="11">
        <f>AD84+AD87</f>
        <v>11293000</v>
      </c>
      <c r="AE83" s="28"/>
      <c r="AF83" s="11">
        <f>AF84+AF87</f>
        <v>2425377</v>
      </c>
      <c r="AG83" s="11">
        <f>AG84+AG87</f>
        <v>2337008</v>
      </c>
      <c r="AH83" s="11">
        <f aca="true" t="shared" si="63" ref="AH83:AU83">AH84+AH87</f>
        <v>2389778</v>
      </c>
      <c r="AI83" s="11">
        <f t="shared" si="63"/>
        <v>2374186</v>
      </c>
      <c r="AJ83" s="11">
        <f t="shared" si="63"/>
        <v>2533669</v>
      </c>
      <c r="AK83" s="11">
        <f t="shared" si="63"/>
        <v>2575562</v>
      </c>
      <c r="AL83" s="11">
        <f t="shared" si="63"/>
        <v>2508276</v>
      </c>
      <c r="AM83" s="11">
        <f t="shared" si="63"/>
        <v>2146588</v>
      </c>
      <c r="AN83" s="11">
        <f t="shared" si="63"/>
        <v>2444073</v>
      </c>
      <c r="AO83" s="11">
        <f t="shared" si="63"/>
        <v>2313863</v>
      </c>
      <c r="AP83" s="11">
        <f t="shared" si="63"/>
        <v>2182836</v>
      </c>
      <c r="AQ83" s="11">
        <f t="shared" si="63"/>
        <v>2369825</v>
      </c>
      <c r="AR83" s="11">
        <f t="shared" si="63"/>
        <v>2183749</v>
      </c>
      <c r="AS83" s="11">
        <f t="shared" si="63"/>
        <v>2341640</v>
      </c>
      <c r="AT83" s="11">
        <f t="shared" si="63"/>
        <v>2377453</v>
      </c>
      <c r="AU83" s="11">
        <f t="shared" si="63"/>
        <v>2370555</v>
      </c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15"/>
      <c r="CZ83" s="115"/>
    </row>
    <row r="84" spans="1:104" s="8" customFormat="1" ht="12.75">
      <c r="A84" s="31" t="s">
        <v>47</v>
      </c>
      <c r="B84" s="24" t="s">
        <v>19</v>
      </c>
      <c r="C84" s="39">
        <f>C85+C86</f>
        <v>5164000</v>
      </c>
      <c r="D84" s="39">
        <f>D85+D86</f>
        <v>5164000</v>
      </c>
      <c r="E84" s="5">
        <f aca="true" t="shared" si="64" ref="E84:AC84">E85+E88</f>
        <v>0</v>
      </c>
      <c r="F84" s="5"/>
      <c r="G84" s="5">
        <f t="shared" si="64"/>
        <v>0</v>
      </c>
      <c r="H84" s="5">
        <f t="shared" si="64"/>
        <v>0</v>
      </c>
      <c r="I84" s="5">
        <f t="shared" si="64"/>
        <v>0</v>
      </c>
      <c r="J84" s="5">
        <f t="shared" si="64"/>
        <v>0</v>
      </c>
      <c r="K84" s="5">
        <f t="shared" si="64"/>
        <v>0</v>
      </c>
      <c r="L84" s="5">
        <f t="shared" si="64"/>
        <v>0</v>
      </c>
      <c r="M84" s="5">
        <f t="shared" si="64"/>
        <v>0</v>
      </c>
      <c r="N84" s="5">
        <f t="shared" si="64"/>
        <v>0</v>
      </c>
      <c r="O84" s="5">
        <f t="shared" si="64"/>
        <v>0</v>
      </c>
      <c r="P84" s="5">
        <f t="shared" si="64"/>
        <v>0</v>
      </c>
      <c r="Q84" s="5">
        <f t="shared" si="64"/>
        <v>0</v>
      </c>
      <c r="R84" s="5">
        <f t="shared" si="64"/>
        <v>0</v>
      </c>
      <c r="S84" s="5">
        <f t="shared" si="64"/>
        <v>0</v>
      </c>
      <c r="T84" s="5">
        <f t="shared" si="64"/>
        <v>0</v>
      </c>
      <c r="U84" s="5">
        <f t="shared" si="64"/>
        <v>0</v>
      </c>
      <c r="V84" s="5">
        <f t="shared" si="64"/>
        <v>0</v>
      </c>
      <c r="W84" s="5">
        <f t="shared" si="64"/>
        <v>0</v>
      </c>
      <c r="X84" s="5">
        <f t="shared" si="64"/>
        <v>0</v>
      </c>
      <c r="Y84" s="5">
        <f t="shared" si="64"/>
        <v>0</v>
      </c>
      <c r="Z84" s="5">
        <f t="shared" si="64"/>
        <v>0</v>
      </c>
      <c r="AA84" s="5">
        <f t="shared" si="64"/>
        <v>0</v>
      </c>
      <c r="AB84" s="5">
        <f t="shared" si="64"/>
        <v>0</v>
      </c>
      <c r="AC84" s="5">
        <f t="shared" si="64"/>
        <v>0</v>
      </c>
      <c r="AD84" s="5">
        <f>AD85+AD86</f>
        <v>0</v>
      </c>
      <c r="AE84" s="5">
        <f aca="true" t="shared" si="65" ref="AE84:AU84">AE85+AE86</f>
        <v>0</v>
      </c>
      <c r="AF84" s="5">
        <f t="shared" si="65"/>
        <v>361737</v>
      </c>
      <c r="AG84" s="5">
        <f t="shared" si="65"/>
        <v>311925</v>
      </c>
      <c r="AH84" s="5">
        <f t="shared" si="65"/>
        <v>340758</v>
      </c>
      <c r="AI84" s="5">
        <f t="shared" si="65"/>
        <v>324655</v>
      </c>
      <c r="AJ84" s="5">
        <f t="shared" si="65"/>
        <v>404858</v>
      </c>
      <c r="AK84" s="5">
        <f t="shared" si="65"/>
        <v>357145</v>
      </c>
      <c r="AL84" s="5">
        <f t="shared" si="65"/>
        <v>384647</v>
      </c>
      <c r="AM84" s="5">
        <f t="shared" si="65"/>
        <v>235257</v>
      </c>
      <c r="AN84" s="5">
        <f t="shared" si="65"/>
        <v>320804</v>
      </c>
      <c r="AO84" s="5">
        <f t="shared" si="65"/>
        <v>315049</v>
      </c>
      <c r="AP84" s="5">
        <f t="shared" si="65"/>
        <v>229616</v>
      </c>
      <c r="AQ84" s="5">
        <f t="shared" si="65"/>
        <v>341861</v>
      </c>
      <c r="AR84" s="5">
        <f t="shared" si="65"/>
        <v>240815</v>
      </c>
      <c r="AS84" s="5">
        <f t="shared" si="65"/>
        <v>324948</v>
      </c>
      <c r="AT84" s="5">
        <f t="shared" si="65"/>
        <v>332349</v>
      </c>
      <c r="AU84" s="5">
        <f t="shared" si="65"/>
        <v>337576</v>
      </c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5"/>
      <c r="CZ84" s="5"/>
    </row>
    <row r="85" spans="1:104" s="30" customFormat="1" ht="12.75">
      <c r="A85" s="25"/>
      <c r="B85" s="26" t="s">
        <v>1</v>
      </c>
      <c r="C85" s="9">
        <f>SUM(F85:CX85)</f>
        <v>4963300</v>
      </c>
      <c r="D85" s="9">
        <f>C85</f>
        <v>4963300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>
        <f>ROUND('[3]khoi phuong'!F104,0)</f>
        <v>348357</v>
      </c>
      <c r="AG85" s="40">
        <f>ROUND('[3]khoi phuong'!G104,0)</f>
        <v>298545</v>
      </c>
      <c r="AH85" s="40">
        <f>ROUND('[3]khoi phuong'!H104,0)</f>
        <v>327378</v>
      </c>
      <c r="AI85" s="40">
        <f>ROUND('[3]khoi phuong'!I104,0)</f>
        <v>311275</v>
      </c>
      <c r="AJ85" s="40">
        <f>ROUND('[3]khoi phuong'!J104,0)</f>
        <v>391478</v>
      </c>
      <c r="AK85" s="40">
        <f>ROUND('[3]khoi phuong'!K104,0)</f>
        <v>343765</v>
      </c>
      <c r="AL85" s="40">
        <f>ROUND('[3]khoi phuong'!L104,0)</f>
        <v>371267</v>
      </c>
      <c r="AM85" s="40">
        <f>ROUND('[3]khoi phuong'!M104,0)</f>
        <v>226337</v>
      </c>
      <c r="AN85" s="40">
        <f>ROUND('[3]khoi phuong'!N104,0)</f>
        <v>307424</v>
      </c>
      <c r="AO85" s="40">
        <f>ROUND('[3]khoi phuong'!O104,0)</f>
        <v>301669</v>
      </c>
      <c r="AP85" s="40">
        <f>ROUND('[3]khoi phuong'!P104,0)</f>
        <v>220696</v>
      </c>
      <c r="AQ85" s="40">
        <f>ROUND('[3]khoi phuong'!Q104,0)</f>
        <v>328481</v>
      </c>
      <c r="AR85" s="40">
        <f>ROUND('[3]khoi phuong'!R104,0)</f>
        <v>231895</v>
      </c>
      <c r="AS85" s="40">
        <f>ROUND('[3]khoi phuong'!S104,0)</f>
        <v>311568</v>
      </c>
      <c r="AT85" s="40">
        <f>ROUND('[3]khoi phuong'!T104,0)</f>
        <v>318969</v>
      </c>
      <c r="AU85" s="40">
        <f>ROUND('[3]khoi phuong'!U104,0)</f>
        <v>324196</v>
      </c>
      <c r="AV85" s="9">
        <f>SUM(S86:S87)</f>
        <v>0</v>
      </c>
      <c r="AW85" s="9">
        <f>SUM(T86:T87)</f>
        <v>0</v>
      </c>
      <c r="AX85" s="9">
        <f>SUM(U86:U87)</f>
        <v>0</v>
      </c>
      <c r="AY85" s="9">
        <f>SUM(V86:V87)</f>
        <v>0</v>
      </c>
      <c r="AZ85" s="9">
        <f aca="true" t="shared" si="66" ref="AZ85:CR85">SUM(W86:W87)</f>
        <v>0</v>
      </c>
      <c r="BA85" s="9">
        <f t="shared" si="66"/>
        <v>0</v>
      </c>
      <c r="BB85" s="9">
        <f t="shared" si="66"/>
        <v>0</v>
      </c>
      <c r="BC85" s="9">
        <f t="shared" si="66"/>
        <v>0</v>
      </c>
      <c r="BD85" s="9">
        <f t="shared" si="66"/>
        <v>0</v>
      </c>
      <c r="BE85" s="9">
        <f t="shared" si="66"/>
        <v>0</v>
      </c>
      <c r="BF85" s="9">
        <f t="shared" si="66"/>
        <v>0</v>
      </c>
      <c r="BG85" s="9"/>
      <c r="BH85" s="9">
        <f t="shared" si="66"/>
        <v>0</v>
      </c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>
        <f t="shared" si="66"/>
        <v>0</v>
      </c>
      <c r="CD85" s="9">
        <f t="shared" si="66"/>
        <v>0</v>
      </c>
      <c r="CE85" s="9">
        <f t="shared" si="66"/>
        <v>0</v>
      </c>
      <c r="CF85" s="9">
        <f t="shared" si="66"/>
        <v>0</v>
      </c>
      <c r="CG85" s="9">
        <f t="shared" si="66"/>
        <v>0</v>
      </c>
      <c r="CH85" s="9">
        <f t="shared" si="66"/>
        <v>0</v>
      </c>
      <c r="CI85" s="9">
        <f t="shared" si="66"/>
        <v>0</v>
      </c>
      <c r="CJ85" s="9">
        <f t="shared" si="66"/>
        <v>0</v>
      </c>
      <c r="CK85" s="9">
        <f t="shared" si="66"/>
        <v>0</v>
      </c>
      <c r="CL85" s="9">
        <f t="shared" si="66"/>
        <v>0</v>
      </c>
      <c r="CM85" s="9">
        <f t="shared" si="66"/>
        <v>0</v>
      </c>
      <c r="CN85" s="9">
        <f t="shared" si="66"/>
        <v>0</v>
      </c>
      <c r="CO85" s="9">
        <f t="shared" si="66"/>
        <v>0</v>
      </c>
      <c r="CP85" s="9">
        <f t="shared" si="66"/>
        <v>0</v>
      </c>
      <c r="CQ85" s="9">
        <f t="shared" si="66"/>
        <v>0</v>
      </c>
      <c r="CR85" s="9">
        <f t="shared" si="66"/>
        <v>0</v>
      </c>
      <c r="CS85" s="9">
        <f>SUM(BP86:BP87)</f>
        <v>0</v>
      </c>
      <c r="CT85" s="9">
        <f>SUM(BQ86:BQ87)</f>
        <v>0</v>
      </c>
      <c r="CU85" s="9">
        <f>SUM(BR86:BR87)</f>
        <v>0</v>
      </c>
      <c r="CV85" s="9">
        <f>SUM(BS86:BS87)</f>
        <v>0</v>
      </c>
      <c r="CW85" s="9"/>
      <c r="CX85" s="9">
        <f>SUM(BT86:BT87)</f>
        <v>0</v>
      </c>
      <c r="CY85" s="40"/>
      <c r="CZ85" s="40"/>
    </row>
    <row r="86" spans="1:104" s="30" customFormat="1" ht="12.75">
      <c r="A86" s="25"/>
      <c r="B86" s="26" t="s">
        <v>2</v>
      </c>
      <c r="C86" s="9">
        <f>SUM(E86:CX86)</f>
        <v>200700</v>
      </c>
      <c r="D86" s="9">
        <f>C86</f>
        <v>200700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48"/>
      <c r="Y86" s="27"/>
      <c r="Z86" s="27"/>
      <c r="AA86" s="27"/>
      <c r="AB86" s="27"/>
      <c r="AC86" s="27"/>
      <c r="AD86" s="9"/>
      <c r="AE86" s="48"/>
      <c r="AF86" s="40">
        <f>ROUND('[3]khoi phuong'!F105,0)</f>
        <v>13380</v>
      </c>
      <c r="AG86" s="40">
        <f>ROUND('[3]khoi phuong'!G105,0)</f>
        <v>13380</v>
      </c>
      <c r="AH86" s="40">
        <f>ROUND('[3]khoi phuong'!H105,0)</f>
        <v>13380</v>
      </c>
      <c r="AI86" s="40">
        <f>ROUND('[3]khoi phuong'!I105,0)</f>
        <v>13380</v>
      </c>
      <c r="AJ86" s="40">
        <f>ROUND('[3]khoi phuong'!J105,0)</f>
        <v>13380</v>
      </c>
      <c r="AK86" s="40">
        <f>ROUND('[3]khoi phuong'!K105,0)</f>
        <v>13380</v>
      </c>
      <c r="AL86" s="40">
        <f>ROUND('[3]khoi phuong'!L105,0)</f>
        <v>13380</v>
      </c>
      <c r="AM86" s="40">
        <f>ROUND('[3]khoi phuong'!M105,0)</f>
        <v>8920</v>
      </c>
      <c r="AN86" s="40">
        <f>ROUND('[3]khoi phuong'!N105,0)</f>
        <v>13380</v>
      </c>
      <c r="AO86" s="40">
        <f>ROUND('[3]khoi phuong'!O105,0)</f>
        <v>13380</v>
      </c>
      <c r="AP86" s="40">
        <f>ROUND('[3]khoi phuong'!P105,0)</f>
        <v>8920</v>
      </c>
      <c r="AQ86" s="40">
        <f>ROUND('[3]khoi phuong'!Q105,0)</f>
        <v>13380</v>
      </c>
      <c r="AR86" s="40">
        <f>ROUND('[3]khoi phuong'!R105,0)</f>
        <v>8920</v>
      </c>
      <c r="AS86" s="40">
        <f>ROUND('[3]khoi phuong'!S105,0)</f>
        <v>13380</v>
      </c>
      <c r="AT86" s="40">
        <f>ROUND('[3]khoi phuong'!T105,0)</f>
        <v>13380</v>
      </c>
      <c r="AU86" s="40">
        <f>ROUND('[3]khoi phuong'!U105,0)</f>
        <v>13380</v>
      </c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29"/>
      <c r="CZ86" s="29"/>
    </row>
    <row r="87" spans="1:104" s="8" customFormat="1" ht="12.75">
      <c r="A87" s="31" t="s">
        <v>48</v>
      </c>
      <c r="B87" s="24" t="s">
        <v>20</v>
      </c>
      <c r="C87" s="5">
        <f>C88+C89+C90</f>
        <v>44430000</v>
      </c>
      <c r="D87" s="5">
        <f>D88+D89+D90</f>
        <v>44430000</v>
      </c>
      <c r="E87" s="7"/>
      <c r="F87" s="5">
        <f>F88+F89+F90</f>
        <v>426562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36"/>
      <c r="Y87" s="38"/>
      <c r="Z87" s="38"/>
      <c r="AA87" s="38"/>
      <c r="AB87" s="38"/>
      <c r="AC87" s="38"/>
      <c r="AD87" s="5">
        <f>AD88+AD89+AD90</f>
        <v>11293000</v>
      </c>
      <c r="AE87" s="36"/>
      <c r="AF87" s="5">
        <f>AF88+AF89+AF90</f>
        <v>2063640</v>
      </c>
      <c r="AG87" s="5">
        <f>AG88+AG89+AG90</f>
        <v>2025083</v>
      </c>
      <c r="AH87" s="5">
        <f aca="true" t="shared" si="67" ref="AH87:AU87">AH88+AH89+AH90</f>
        <v>2049020</v>
      </c>
      <c r="AI87" s="5">
        <f t="shared" si="67"/>
        <v>2049531</v>
      </c>
      <c r="AJ87" s="5">
        <f t="shared" si="67"/>
        <v>2128811</v>
      </c>
      <c r="AK87" s="5">
        <f t="shared" si="67"/>
        <v>2218417</v>
      </c>
      <c r="AL87" s="5">
        <f t="shared" si="67"/>
        <v>2123629</v>
      </c>
      <c r="AM87" s="5">
        <f t="shared" si="67"/>
        <v>1911331</v>
      </c>
      <c r="AN87" s="5">
        <f t="shared" si="67"/>
        <v>2123269</v>
      </c>
      <c r="AO87" s="5">
        <f t="shared" si="67"/>
        <v>1998814</v>
      </c>
      <c r="AP87" s="5">
        <f t="shared" si="67"/>
        <v>1953220</v>
      </c>
      <c r="AQ87" s="5">
        <f t="shared" si="67"/>
        <v>2027964</v>
      </c>
      <c r="AR87" s="5">
        <f t="shared" si="67"/>
        <v>1942934</v>
      </c>
      <c r="AS87" s="5">
        <f t="shared" si="67"/>
        <v>2016692</v>
      </c>
      <c r="AT87" s="5">
        <f t="shared" si="67"/>
        <v>2045104</v>
      </c>
      <c r="AU87" s="5">
        <f t="shared" si="67"/>
        <v>2032979</v>
      </c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39"/>
      <c r="CZ87" s="39"/>
    </row>
    <row r="88" spans="1:104" s="46" customFormat="1" ht="12.75">
      <c r="A88" s="43"/>
      <c r="B88" s="32" t="str">
        <f>B82</f>
        <v> - Kinh phí không thường xuyên</v>
      </c>
      <c r="C88" s="9">
        <f>SUM(E88:CX88)</f>
        <v>41252000</v>
      </c>
      <c r="D88" s="9">
        <f>C88</f>
        <v>41252000</v>
      </c>
      <c r="E88" s="9"/>
      <c r="F88" s="7">
        <f>ROUND('[1]Phân bổ 2022'!$G$115,0)</f>
        <v>426562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8"/>
      <c r="T88" s="28"/>
      <c r="U88" s="28"/>
      <c r="V88" s="28"/>
      <c r="W88" s="28"/>
      <c r="X88" s="42"/>
      <c r="Y88" s="45"/>
      <c r="Z88" s="45"/>
      <c r="AA88" s="45"/>
      <c r="AB88" s="45"/>
      <c r="AC88" s="45"/>
      <c r="AD88" s="120">
        <f>'[6]QS'!$E$29</f>
        <v>11293000</v>
      </c>
      <c r="AE88" s="42"/>
      <c r="AF88" s="9">
        <f>ROUND('[3]khoi phuong'!F107,0)</f>
        <v>1829570</v>
      </c>
      <c r="AG88" s="9">
        <f>ROUND('[3]khoi phuong'!G107,0)</f>
        <v>1838324</v>
      </c>
      <c r="AH88" s="9">
        <f>ROUND('[3]khoi phuong'!H107,0)</f>
        <v>1837801</v>
      </c>
      <c r="AI88" s="9">
        <f>ROUND('[3]khoi phuong'!I107,0)</f>
        <v>1849542</v>
      </c>
      <c r="AJ88" s="9">
        <f>ROUND('[3]khoi phuong'!J107,0)</f>
        <v>1859983</v>
      </c>
      <c r="AK88" s="9">
        <f>ROUND('[3]khoi phuong'!K107,0)</f>
        <v>1994968</v>
      </c>
      <c r="AL88" s="9">
        <f>ROUND('[3]khoi phuong'!L107,0)</f>
        <v>1873145</v>
      </c>
      <c r="AM88" s="9">
        <f>ROUND('[3]khoi phuong'!M107,0)</f>
        <v>1768813</v>
      </c>
      <c r="AN88" s="9">
        <f>ROUND('[3]khoi phuong'!N107,0)</f>
        <v>1938981</v>
      </c>
      <c r="AO88" s="9">
        <f>ROUND('[3]khoi phuong'!O107,0)</f>
        <v>1811055</v>
      </c>
      <c r="AP88" s="9">
        <f>ROUND('[3]khoi phuong'!P107,0)</f>
        <v>1819426</v>
      </c>
      <c r="AQ88" s="9">
        <f>ROUND('[3]khoi phuong'!Q107,0)</f>
        <v>1817136</v>
      </c>
      <c r="AR88" s="9">
        <f>ROUND('[3]khoi phuong'!R107,0)</f>
        <v>1791083</v>
      </c>
      <c r="AS88" s="9">
        <f>ROUND('[3]khoi phuong'!S107,0)</f>
        <v>1828933</v>
      </c>
      <c r="AT88" s="9">
        <f>ROUND('[3]khoi phuong'!T107,0)</f>
        <v>1847368</v>
      </c>
      <c r="AU88" s="9">
        <f>ROUND('[3]khoi phuong'!U107,0)</f>
        <v>1826310</v>
      </c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9"/>
      <c r="CZ88" s="9"/>
    </row>
    <row r="89" spans="1:104" s="37" customFormat="1" ht="12.75">
      <c r="A89" s="33"/>
      <c r="B89" s="49" t="s">
        <v>299</v>
      </c>
      <c r="C89" s="9">
        <f>SUM(E89:CX89)</f>
        <v>3178000</v>
      </c>
      <c r="D89" s="9">
        <f>C89</f>
        <v>3178000</v>
      </c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28"/>
      <c r="T89" s="28"/>
      <c r="U89" s="28"/>
      <c r="V89" s="28"/>
      <c r="W89" s="28"/>
      <c r="X89" s="42"/>
      <c r="Y89" s="45"/>
      <c r="Z89" s="45"/>
      <c r="AA89" s="45"/>
      <c r="AB89" s="45"/>
      <c r="AC89" s="45"/>
      <c r="AD89" s="120"/>
      <c r="AE89" s="42"/>
      <c r="AF89" s="28">
        <f>ROUND('[3]khoi phuong'!F109,0)</f>
        <v>234070</v>
      </c>
      <c r="AG89" s="28">
        <f>ROUND('[3]khoi phuong'!G109,0)</f>
        <v>186759</v>
      </c>
      <c r="AH89" s="28">
        <f>ROUND('[3]khoi phuong'!H109,0)</f>
        <v>211219</v>
      </c>
      <c r="AI89" s="28">
        <f>ROUND('[3]khoi phuong'!I109,0)</f>
        <v>199989</v>
      </c>
      <c r="AJ89" s="28">
        <f>ROUND('[3]khoi phuong'!J109,0)</f>
        <v>268828</v>
      </c>
      <c r="AK89" s="28">
        <f>ROUND('[3]khoi phuong'!K109,0)</f>
        <v>223449</v>
      </c>
      <c r="AL89" s="28">
        <f>ROUND('[3]khoi phuong'!L109,0)</f>
        <v>250484</v>
      </c>
      <c r="AM89" s="28">
        <f>ROUND('[3]khoi phuong'!M109,0)</f>
        <v>142518</v>
      </c>
      <c r="AN89" s="28">
        <f>ROUND('[3]khoi phuong'!N109,0)</f>
        <v>184288</v>
      </c>
      <c r="AO89" s="28">
        <f>ROUND('[3]khoi phuong'!O109,0)</f>
        <v>187759</v>
      </c>
      <c r="AP89" s="28">
        <f>ROUND('[3]khoi phuong'!P109,0)</f>
        <v>133794</v>
      </c>
      <c r="AQ89" s="28">
        <f>ROUND('[3]khoi phuong'!Q109,0)</f>
        <v>210828</v>
      </c>
      <c r="AR89" s="28">
        <f>ROUND('[3]khoi phuong'!R109,0)</f>
        <v>151851</v>
      </c>
      <c r="AS89" s="28">
        <f>ROUND('[3]khoi phuong'!S109,0)</f>
        <v>187759</v>
      </c>
      <c r="AT89" s="28">
        <f>ROUND('[3]khoi phuong'!T109,0)</f>
        <v>197736</v>
      </c>
      <c r="AU89" s="28">
        <f>ROUND('[3]khoi phuong'!U109,0)</f>
        <v>206669</v>
      </c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0"/>
      <c r="CZ89" s="40"/>
    </row>
    <row r="90" spans="1:104" s="8" customFormat="1" ht="12.75" hidden="1">
      <c r="A90" s="31"/>
      <c r="B90" s="34" t="s">
        <v>46</v>
      </c>
      <c r="C90" s="9">
        <f>SUM(E90:CX90)</f>
        <v>0</v>
      </c>
      <c r="D90" s="9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36"/>
      <c r="Y90" s="38"/>
      <c r="Z90" s="38"/>
      <c r="AA90" s="38"/>
      <c r="AB90" s="38"/>
      <c r="AC90" s="38"/>
      <c r="AD90" s="7"/>
      <c r="AE90" s="36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9"/>
      <c r="CZ90" s="39"/>
    </row>
    <row r="91" spans="1:104" ht="12.75">
      <c r="A91" s="10">
        <v>10</v>
      </c>
      <c r="B91" s="2" t="s">
        <v>232</v>
      </c>
      <c r="C91" s="11">
        <f>C92+C95</f>
        <v>26370000</v>
      </c>
      <c r="D91" s="11">
        <f>D92+D95</f>
        <v>26370000</v>
      </c>
      <c r="E91" s="7"/>
      <c r="F91" s="11">
        <f>F92+F95</f>
        <v>443765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36"/>
      <c r="Y91" s="38"/>
      <c r="Z91" s="38"/>
      <c r="AA91" s="38"/>
      <c r="AB91" s="38"/>
      <c r="AC91" s="38"/>
      <c r="AD91" s="7"/>
      <c r="AE91" s="11">
        <f>AE95</f>
        <v>4100000</v>
      </c>
      <c r="AF91" s="11">
        <f>AF95</f>
        <v>1142131</v>
      </c>
      <c r="AG91" s="11">
        <f aca="true" t="shared" si="68" ref="AG91:AU91">AG92+AG95</f>
        <v>1599103</v>
      </c>
      <c r="AH91" s="11">
        <f t="shared" si="68"/>
        <v>1539015</v>
      </c>
      <c r="AI91" s="11">
        <f t="shared" si="68"/>
        <v>2305862</v>
      </c>
      <c r="AJ91" s="11">
        <f t="shared" si="68"/>
        <v>2227312</v>
      </c>
      <c r="AK91" s="11">
        <f t="shared" si="68"/>
        <v>1334413</v>
      </c>
      <c r="AL91" s="11">
        <f t="shared" si="68"/>
        <v>1329943</v>
      </c>
      <c r="AM91" s="11">
        <f t="shared" si="68"/>
        <v>883809</v>
      </c>
      <c r="AN91" s="11">
        <f t="shared" si="68"/>
        <v>1285573</v>
      </c>
      <c r="AO91" s="11">
        <f t="shared" si="68"/>
        <v>1142131</v>
      </c>
      <c r="AP91" s="11">
        <f t="shared" si="68"/>
        <v>668407</v>
      </c>
      <c r="AQ91" s="11">
        <f t="shared" si="68"/>
        <v>1142131</v>
      </c>
      <c r="AR91" s="11">
        <f t="shared" si="68"/>
        <v>932729</v>
      </c>
      <c r="AS91" s="11">
        <f t="shared" si="68"/>
        <v>1134620</v>
      </c>
      <c r="AT91" s="11">
        <f t="shared" si="68"/>
        <v>1826811</v>
      </c>
      <c r="AU91" s="11">
        <f t="shared" si="68"/>
        <v>1332245</v>
      </c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9"/>
      <c r="CZ91" s="39"/>
    </row>
    <row r="92" spans="1:104" ht="12.75">
      <c r="A92" s="1" t="s">
        <v>49</v>
      </c>
      <c r="B92" s="3" t="s">
        <v>19</v>
      </c>
      <c r="C92" s="9"/>
      <c r="D92" s="9"/>
      <c r="E92" s="11">
        <f aca="true" t="shared" si="69" ref="E92:AD92">SUM(E93:E96)</f>
        <v>0</v>
      </c>
      <c r="F92" s="9"/>
      <c r="G92" s="11">
        <f t="shared" si="69"/>
        <v>0</v>
      </c>
      <c r="H92" s="11">
        <f t="shared" si="69"/>
        <v>0</v>
      </c>
      <c r="I92" s="11">
        <f t="shared" si="69"/>
        <v>0</v>
      </c>
      <c r="J92" s="11">
        <f t="shared" si="69"/>
        <v>0</v>
      </c>
      <c r="K92" s="11">
        <f t="shared" si="69"/>
        <v>0</v>
      </c>
      <c r="L92" s="11">
        <f t="shared" si="69"/>
        <v>0</v>
      </c>
      <c r="M92" s="11">
        <f t="shared" si="69"/>
        <v>0</v>
      </c>
      <c r="N92" s="11">
        <f t="shared" si="69"/>
        <v>0</v>
      </c>
      <c r="O92" s="11">
        <f t="shared" si="69"/>
        <v>0</v>
      </c>
      <c r="P92" s="11">
        <f t="shared" si="69"/>
        <v>0</v>
      </c>
      <c r="Q92" s="11">
        <f t="shared" si="69"/>
        <v>0</v>
      </c>
      <c r="R92" s="11">
        <f t="shared" si="69"/>
        <v>0</v>
      </c>
      <c r="S92" s="11">
        <f t="shared" si="69"/>
        <v>0</v>
      </c>
      <c r="T92" s="11">
        <f t="shared" si="69"/>
        <v>0</v>
      </c>
      <c r="U92" s="11">
        <f t="shared" si="69"/>
        <v>0</v>
      </c>
      <c r="V92" s="11">
        <f t="shared" si="69"/>
        <v>0</v>
      </c>
      <c r="W92" s="11">
        <f t="shared" si="69"/>
        <v>0</v>
      </c>
      <c r="X92" s="11">
        <f t="shared" si="69"/>
        <v>0</v>
      </c>
      <c r="Y92" s="11">
        <f t="shared" si="69"/>
        <v>0</v>
      </c>
      <c r="Z92" s="11">
        <f t="shared" si="69"/>
        <v>0</v>
      </c>
      <c r="AA92" s="11">
        <f t="shared" si="69"/>
        <v>0</v>
      </c>
      <c r="AB92" s="11">
        <f t="shared" si="69"/>
        <v>0</v>
      </c>
      <c r="AC92" s="11">
        <f t="shared" si="69"/>
        <v>0</v>
      </c>
      <c r="AD92" s="11">
        <f t="shared" si="69"/>
        <v>0</v>
      </c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1"/>
      <c r="CZ92" s="11"/>
    </row>
    <row r="93" spans="1:104" ht="12.75" hidden="1">
      <c r="A93" s="1"/>
      <c r="B93" s="26" t="s">
        <v>1</v>
      </c>
      <c r="C93" s="9">
        <f>SUM(E94:CX94)</f>
        <v>0</v>
      </c>
      <c r="D93" s="9"/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28"/>
      <c r="T93" s="28"/>
      <c r="U93" s="28"/>
      <c r="V93" s="28"/>
      <c r="W93" s="28"/>
      <c r="X93" s="42"/>
      <c r="Y93" s="15"/>
      <c r="Z93" s="15"/>
      <c r="AA93" s="15"/>
      <c r="AB93" s="15"/>
      <c r="AC93" s="15"/>
      <c r="AD93" s="28"/>
      <c r="AE93" s="42"/>
      <c r="AF93" s="9">
        <f aca="true" t="shared" si="70" ref="AF93:AU93">SUM(AF94:AF95)</f>
        <v>1142131</v>
      </c>
      <c r="AG93" s="9">
        <f t="shared" si="70"/>
        <v>1599103</v>
      </c>
      <c r="AH93" s="9">
        <f t="shared" si="70"/>
        <v>1539015</v>
      </c>
      <c r="AI93" s="9">
        <f t="shared" si="70"/>
        <v>2305862</v>
      </c>
      <c r="AJ93" s="9">
        <f t="shared" si="70"/>
        <v>2227312</v>
      </c>
      <c r="AK93" s="9">
        <f t="shared" si="70"/>
        <v>1334413</v>
      </c>
      <c r="AL93" s="9">
        <f t="shared" si="70"/>
        <v>1329943</v>
      </c>
      <c r="AM93" s="9">
        <f t="shared" si="70"/>
        <v>883809</v>
      </c>
      <c r="AN93" s="9">
        <f t="shared" si="70"/>
        <v>1285573</v>
      </c>
      <c r="AO93" s="9">
        <f t="shared" si="70"/>
        <v>1142131</v>
      </c>
      <c r="AP93" s="9">
        <f t="shared" si="70"/>
        <v>668407</v>
      </c>
      <c r="AQ93" s="9">
        <f t="shared" si="70"/>
        <v>1142131</v>
      </c>
      <c r="AR93" s="9">
        <f t="shared" si="70"/>
        <v>932729</v>
      </c>
      <c r="AS93" s="9">
        <f t="shared" si="70"/>
        <v>1134620</v>
      </c>
      <c r="AT93" s="9">
        <f t="shared" si="70"/>
        <v>1826811</v>
      </c>
      <c r="AU93" s="9">
        <f t="shared" si="70"/>
        <v>1332245</v>
      </c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15"/>
      <c r="CZ93" s="115"/>
    </row>
    <row r="94" spans="1:104" ht="12.75" hidden="1">
      <c r="A94" s="1"/>
      <c r="B94" s="26" t="s">
        <v>2</v>
      </c>
      <c r="C94" s="9"/>
      <c r="D94" s="9"/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8"/>
      <c r="T94" s="28"/>
      <c r="U94" s="28"/>
      <c r="V94" s="28"/>
      <c r="W94" s="28"/>
      <c r="X94" s="42"/>
      <c r="Y94" s="15"/>
      <c r="Z94" s="15"/>
      <c r="AA94" s="15"/>
      <c r="AB94" s="15"/>
      <c r="AC94" s="15"/>
      <c r="AD94" s="28"/>
      <c r="AE94" s="42"/>
      <c r="AF94" s="4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15"/>
      <c r="CZ94" s="115"/>
    </row>
    <row r="95" spans="1:104" s="8" customFormat="1" ht="12.75">
      <c r="A95" s="31" t="s">
        <v>50</v>
      </c>
      <c r="B95" s="24" t="s">
        <v>20</v>
      </c>
      <c r="C95" s="5">
        <f>C96</f>
        <v>26370000</v>
      </c>
      <c r="D95" s="5">
        <f>D96</f>
        <v>26370000</v>
      </c>
      <c r="E95" s="7"/>
      <c r="F95" s="5">
        <f>F96</f>
        <v>443765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36"/>
      <c r="Y95" s="38"/>
      <c r="Z95" s="38"/>
      <c r="AA95" s="38"/>
      <c r="AB95" s="38"/>
      <c r="AC95" s="38"/>
      <c r="AD95" s="7"/>
      <c r="AE95" s="86">
        <f>AE96</f>
        <v>4100000</v>
      </c>
      <c r="AF95" s="86">
        <f>AF96</f>
        <v>1142131</v>
      </c>
      <c r="AG95" s="86">
        <f aca="true" t="shared" si="71" ref="AG95:AU95">AG96</f>
        <v>1599103</v>
      </c>
      <c r="AH95" s="86">
        <f t="shared" si="71"/>
        <v>1539015</v>
      </c>
      <c r="AI95" s="86">
        <f t="shared" si="71"/>
        <v>2305862</v>
      </c>
      <c r="AJ95" s="86">
        <f t="shared" si="71"/>
        <v>2227312</v>
      </c>
      <c r="AK95" s="86">
        <f t="shared" si="71"/>
        <v>1334413</v>
      </c>
      <c r="AL95" s="86">
        <f t="shared" si="71"/>
        <v>1329943</v>
      </c>
      <c r="AM95" s="86">
        <f t="shared" si="71"/>
        <v>883809</v>
      </c>
      <c r="AN95" s="86">
        <f t="shared" si="71"/>
        <v>1285573</v>
      </c>
      <c r="AO95" s="86">
        <f t="shared" si="71"/>
        <v>1142131</v>
      </c>
      <c r="AP95" s="86">
        <f t="shared" si="71"/>
        <v>668407</v>
      </c>
      <c r="AQ95" s="86">
        <f t="shared" si="71"/>
        <v>1142131</v>
      </c>
      <c r="AR95" s="86">
        <f t="shared" si="71"/>
        <v>932729</v>
      </c>
      <c r="AS95" s="86">
        <f t="shared" si="71"/>
        <v>1134620</v>
      </c>
      <c r="AT95" s="86">
        <f t="shared" si="71"/>
        <v>1826811</v>
      </c>
      <c r="AU95" s="86">
        <f t="shared" si="71"/>
        <v>1332245</v>
      </c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9"/>
      <c r="CZ95" s="39"/>
    </row>
    <row r="96" spans="1:104" ht="12.75">
      <c r="A96" s="1"/>
      <c r="B96" s="32" t="s">
        <v>3</v>
      </c>
      <c r="C96" s="9">
        <f>SUM(E96:CX96)</f>
        <v>26370000</v>
      </c>
      <c r="D96" s="9">
        <f>C96</f>
        <v>26370000</v>
      </c>
      <c r="E96" s="12">
        <f aca="true" t="shared" si="72" ref="E96:AD96">E97</f>
        <v>0</v>
      </c>
      <c r="F96" s="9">
        <f>ROUND('[1]Phân bổ 2022'!$G$124,0)</f>
        <v>443765</v>
      </c>
      <c r="G96" s="12">
        <f t="shared" si="72"/>
        <v>0</v>
      </c>
      <c r="H96" s="12">
        <f t="shared" si="72"/>
        <v>0</v>
      </c>
      <c r="I96" s="12">
        <f t="shared" si="72"/>
        <v>0</v>
      </c>
      <c r="J96" s="12">
        <f t="shared" si="72"/>
        <v>0</v>
      </c>
      <c r="K96" s="12">
        <f t="shared" si="72"/>
        <v>0</v>
      </c>
      <c r="L96" s="12">
        <f t="shared" si="72"/>
        <v>0</v>
      </c>
      <c r="M96" s="12">
        <f t="shared" si="72"/>
        <v>0</v>
      </c>
      <c r="N96" s="12">
        <f t="shared" si="72"/>
        <v>0</v>
      </c>
      <c r="O96" s="12">
        <f t="shared" si="72"/>
        <v>0</v>
      </c>
      <c r="P96" s="12">
        <f t="shared" si="72"/>
        <v>0</v>
      </c>
      <c r="Q96" s="12">
        <f t="shared" si="72"/>
        <v>0</v>
      </c>
      <c r="R96" s="12">
        <f t="shared" si="72"/>
        <v>0</v>
      </c>
      <c r="S96" s="12">
        <f t="shared" si="72"/>
        <v>0</v>
      </c>
      <c r="T96" s="12">
        <f t="shared" si="72"/>
        <v>0</v>
      </c>
      <c r="U96" s="12">
        <f t="shared" si="72"/>
        <v>0</v>
      </c>
      <c r="V96" s="12">
        <f t="shared" si="72"/>
        <v>0</v>
      </c>
      <c r="W96" s="12">
        <f t="shared" si="72"/>
        <v>0</v>
      </c>
      <c r="X96" s="12">
        <f t="shared" si="72"/>
        <v>0</v>
      </c>
      <c r="Y96" s="12">
        <f t="shared" si="72"/>
        <v>0</v>
      </c>
      <c r="Z96" s="12">
        <f t="shared" si="72"/>
        <v>0</v>
      </c>
      <c r="AA96" s="12">
        <f t="shared" si="72"/>
        <v>0</v>
      </c>
      <c r="AB96" s="12">
        <f t="shared" si="72"/>
        <v>0</v>
      </c>
      <c r="AC96" s="12">
        <f t="shared" si="72"/>
        <v>0</v>
      </c>
      <c r="AD96" s="12">
        <f t="shared" si="72"/>
        <v>0</v>
      </c>
      <c r="AE96" s="9">
        <v>4100000</v>
      </c>
      <c r="AF96" s="9">
        <f>ROUND('[3]khoi phuong'!F116,0)</f>
        <v>1142131</v>
      </c>
      <c r="AG96" s="9">
        <f>ROUND('[3]khoi phuong'!G116,0)</f>
        <v>1599103</v>
      </c>
      <c r="AH96" s="9">
        <f>ROUND('[3]khoi phuong'!H116,0)</f>
        <v>1539015</v>
      </c>
      <c r="AI96" s="9">
        <f>ROUND('[3]khoi phuong'!I116,0)</f>
        <v>2305862</v>
      </c>
      <c r="AJ96" s="9">
        <f>ROUND('[3]khoi phuong'!J116,0)</f>
        <v>2227312</v>
      </c>
      <c r="AK96" s="9">
        <f>ROUND('[3]khoi phuong'!K116,0)</f>
        <v>1334413</v>
      </c>
      <c r="AL96" s="9">
        <f>ROUND('[3]khoi phuong'!L116,0)</f>
        <v>1329943</v>
      </c>
      <c r="AM96" s="9">
        <f>ROUND('[3]khoi phuong'!M116,0)</f>
        <v>883809</v>
      </c>
      <c r="AN96" s="9">
        <f>ROUND('[3]khoi phuong'!N116,0)</f>
        <v>1285573</v>
      </c>
      <c r="AO96" s="9">
        <f>ROUND('[3]khoi phuong'!O116,0)</f>
        <v>1142131</v>
      </c>
      <c r="AP96" s="9">
        <f>ROUND('[3]khoi phuong'!P116,0)</f>
        <v>668407</v>
      </c>
      <c r="AQ96" s="9">
        <f>ROUND('[3]khoi phuong'!Q116,0)</f>
        <v>1142131</v>
      </c>
      <c r="AR96" s="9">
        <f>ROUND('[3]khoi phuong'!R116,0)</f>
        <v>932729</v>
      </c>
      <c r="AS96" s="9">
        <f>ROUND('[3]khoi phuong'!S116,0)</f>
        <v>1134620</v>
      </c>
      <c r="AT96" s="9">
        <f>ROUND('[3]khoi phuong'!T116,0)</f>
        <v>1826811</v>
      </c>
      <c r="AU96" s="9">
        <f>ROUND('[3]khoi phuong'!U116,0)</f>
        <v>1332245</v>
      </c>
      <c r="AV96" s="12">
        <f aca="true" t="shared" si="73" ref="AV96:CA96">AV97</f>
        <v>0</v>
      </c>
      <c r="AW96" s="12">
        <f t="shared" si="73"/>
        <v>0</v>
      </c>
      <c r="AX96" s="12">
        <f t="shared" si="73"/>
        <v>0</v>
      </c>
      <c r="AY96" s="12">
        <f t="shared" si="73"/>
        <v>0</v>
      </c>
      <c r="AZ96" s="12">
        <f t="shared" si="73"/>
        <v>0</v>
      </c>
      <c r="BA96" s="12">
        <f t="shared" si="73"/>
        <v>0</v>
      </c>
      <c r="BB96" s="12">
        <f t="shared" si="73"/>
        <v>0</v>
      </c>
      <c r="BC96" s="12">
        <f t="shared" si="73"/>
        <v>0</v>
      </c>
      <c r="BD96" s="12">
        <f t="shared" si="73"/>
        <v>0</v>
      </c>
      <c r="BE96" s="12">
        <f t="shared" si="73"/>
        <v>0</v>
      </c>
      <c r="BF96" s="12">
        <f t="shared" si="73"/>
        <v>0</v>
      </c>
      <c r="BG96" s="12">
        <f t="shared" si="73"/>
        <v>0</v>
      </c>
      <c r="BH96" s="12">
        <f t="shared" si="73"/>
        <v>0</v>
      </c>
      <c r="BI96" s="12">
        <f t="shared" si="73"/>
        <v>0</v>
      </c>
      <c r="BJ96" s="12">
        <f t="shared" si="73"/>
        <v>0</v>
      </c>
      <c r="BK96" s="12">
        <f t="shared" si="73"/>
        <v>0</v>
      </c>
      <c r="BL96" s="12">
        <f t="shared" si="73"/>
        <v>0</v>
      </c>
      <c r="BM96" s="12">
        <f t="shared" si="73"/>
        <v>0</v>
      </c>
      <c r="BN96" s="12">
        <f t="shared" si="73"/>
        <v>0</v>
      </c>
      <c r="BO96" s="12">
        <f t="shared" si="73"/>
        <v>0</v>
      </c>
      <c r="BP96" s="12">
        <f t="shared" si="73"/>
        <v>0</v>
      </c>
      <c r="BQ96" s="12">
        <f t="shared" si="73"/>
        <v>0</v>
      </c>
      <c r="BR96" s="12">
        <f t="shared" si="73"/>
        <v>0</v>
      </c>
      <c r="BS96" s="12">
        <f t="shared" si="73"/>
        <v>0</v>
      </c>
      <c r="BT96" s="12">
        <f t="shared" si="73"/>
        <v>0</v>
      </c>
      <c r="BU96" s="12">
        <f t="shared" si="73"/>
        <v>0</v>
      </c>
      <c r="BV96" s="12">
        <f t="shared" si="73"/>
        <v>0</v>
      </c>
      <c r="BW96" s="12">
        <f t="shared" si="73"/>
        <v>0</v>
      </c>
      <c r="BX96" s="12">
        <f t="shared" si="73"/>
        <v>0</v>
      </c>
      <c r="BY96" s="12">
        <f t="shared" si="73"/>
        <v>0</v>
      </c>
      <c r="BZ96" s="12">
        <f t="shared" si="73"/>
        <v>0</v>
      </c>
      <c r="CA96" s="12">
        <f t="shared" si="73"/>
        <v>0</v>
      </c>
      <c r="CB96" s="12">
        <f aca="true" t="shared" si="74" ref="CB96:DG96">CB97</f>
        <v>0</v>
      </c>
      <c r="CC96" s="12">
        <f t="shared" si="74"/>
        <v>0</v>
      </c>
      <c r="CD96" s="12">
        <f t="shared" si="74"/>
        <v>0</v>
      </c>
      <c r="CE96" s="12">
        <f t="shared" si="74"/>
        <v>0</v>
      </c>
      <c r="CF96" s="12">
        <f t="shared" si="74"/>
        <v>0</v>
      </c>
      <c r="CG96" s="12">
        <f t="shared" si="74"/>
        <v>0</v>
      </c>
      <c r="CH96" s="12">
        <f t="shared" si="74"/>
        <v>0</v>
      </c>
      <c r="CI96" s="12">
        <f t="shared" si="74"/>
        <v>0</v>
      </c>
      <c r="CJ96" s="12">
        <f t="shared" si="74"/>
        <v>0</v>
      </c>
      <c r="CK96" s="12">
        <f t="shared" si="74"/>
        <v>0</v>
      </c>
      <c r="CL96" s="12">
        <f t="shared" si="74"/>
        <v>0</v>
      </c>
      <c r="CM96" s="12">
        <f t="shared" si="74"/>
        <v>0</v>
      </c>
      <c r="CN96" s="12">
        <f t="shared" si="74"/>
        <v>0</v>
      </c>
      <c r="CO96" s="12">
        <f t="shared" si="74"/>
        <v>0</v>
      </c>
      <c r="CP96" s="12">
        <f t="shared" si="74"/>
        <v>0</v>
      </c>
      <c r="CQ96" s="12">
        <f t="shared" si="74"/>
        <v>0</v>
      </c>
      <c r="CR96" s="12">
        <f t="shared" si="74"/>
        <v>0</v>
      </c>
      <c r="CS96" s="12">
        <f t="shared" si="74"/>
        <v>0</v>
      </c>
      <c r="CT96" s="12">
        <f t="shared" si="74"/>
        <v>0</v>
      </c>
      <c r="CU96" s="12">
        <f t="shared" si="74"/>
        <v>0</v>
      </c>
      <c r="CV96" s="12">
        <f t="shared" si="74"/>
        <v>0</v>
      </c>
      <c r="CW96" s="12"/>
      <c r="CX96" s="12">
        <f>CX97</f>
        <v>0</v>
      </c>
      <c r="CY96" s="115"/>
      <c r="CZ96" s="115"/>
    </row>
    <row r="97" spans="1:104" s="80" customFormat="1" ht="12.75" hidden="1">
      <c r="A97" s="75"/>
      <c r="B97" s="132"/>
      <c r="C97" s="78"/>
      <c r="D97" s="78"/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8"/>
      <c r="T97" s="28"/>
      <c r="U97" s="28"/>
      <c r="V97" s="28"/>
      <c r="W97" s="28"/>
      <c r="X97" s="42"/>
      <c r="Y97" s="15"/>
      <c r="Z97" s="15"/>
      <c r="AA97" s="15"/>
      <c r="AB97" s="15"/>
      <c r="AC97" s="15"/>
      <c r="AD97" s="28"/>
      <c r="AE97" s="42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115"/>
      <c r="CZ97" s="115"/>
    </row>
    <row r="98" spans="1:104" s="23" customFormat="1" ht="12.75" hidden="1">
      <c r="A98" s="22"/>
      <c r="B98" s="132" t="s">
        <v>256</v>
      </c>
      <c r="C98" s="81"/>
      <c r="D98" s="81"/>
      <c r="E98" s="133">
        <v>1014433</v>
      </c>
      <c r="F98" s="133">
        <v>1040230</v>
      </c>
      <c r="G98" s="133">
        <v>1078884</v>
      </c>
      <c r="H98" s="133">
        <v>1077711</v>
      </c>
      <c r="I98" s="133">
        <v>1086122</v>
      </c>
      <c r="J98" s="133">
        <v>1004294</v>
      </c>
      <c r="K98" s="133">
        <v>1004229</v>
      </c>
      <c r="L98" s="133">
        <v>1040473</v>
      </c>
      <c r="M98" s="133">
        <v>1019824</v>
      </c>
      <c r="N98" s="133">
        <v>1076985</v>
      </c>
      <c r="O98" s="133">
        <v>1020531</v>
      </c>
      <c r="P98" s="133">
        <v>1086121</v>
      </c>
      <c r="Q98" s="133">
        <v>1130846</v>
      </c>
      <c r="R98" s="133">
        <v>1079785</v>
      </c>
      <c r="S98" s="79">
        <v>1038815</v>
      </c>
      <c r="T98" s="79">
        <v>1038583</v>
      </c>
      <c r="U98" s="79">
        <v>1006458</v>
      </c>
      <c r="V98" s="79">
        <v>1079784</v>
      </c>
      <c r="W98" s="79">
        <v>1038674</v>
      </c>
      <c r="X98" s="79">
        <v>3000772</v>
      </c>
      <c r="Y98" s="79">
        <v>3000777</v>
      </c>
      <c r="Z98" s="79">
        <v>1114500</v>
      </c>
      <c r="AA98" s="79">
        <v>3011367</v>
      </c>
      <c r="AB98" s="79">
        <v>3000775</v>
      </c>
      <c r="AC98" s="79">
        <v>3021540</v>
      </c>
      <c r="AD98" s="79">
        <v>1053630</v>
      </c>
      <c r="AE98" s="79">
        <v>1053629</v>
      </c>
      <c r="AF98" s="133">
        <v>1018738</v>
      </c>
      <c r="AG98" s="133">
        <v>1018739</v>
      </c>
      <c r="AH98" s="133">
        <v>1018740</v>
      </c>
      <c r="AI98" s="133">
        <v>1018596</v>
      </c>
      <c r="AJ98" s="133">
        <v>1018743</v>
      </c>
      <c r="AK98" s="133">
        <v>1018747</v>
      </c>
      <c r="AL98" s="133">
        <v>1018837</v>
      </c>
      <c r="AM98" s="133">
        <v>1018838</v>
      </c>
      <c r="AN98" s="133">
        <v>1018839</v>
      </c>
      <c r="AO98" s="133">
        <v>1051925</v>
      </c>
      <c r="AP98" s="133">
        <v>1051926</v>
      </c>
      <c r="AQ98" s="133">
        <v>1051918</v>
      </c>
      <c r="AR98" s="133">
        <v>1051694</v>
      </c>
      <c r="AS98" s="133">
        <v>1051695</v>
      </c>
      <c r="AT98" s="133">
        <v>1051919</v>
      </c>
      <c r="AU98" s="133">
        <v>1051920</v>
      </c>
      <c r="AV98" s="134">
        <v>1005721</v>
      </c>
      <c r="AW98" s="134">
        <v>1077568</v>
      </c>
      <c r="AX98" s="134">
        <v>1077599</v>
      </c>
      <c r="AY98" s="134">
        <v>1038831</v>
      </c>
      <c r="AZ98" s="134">
        <v>1007580</v>
      </c>
      <c r="BA98" s="134">
        <v>1007582</v>
      </c>
      <c r="BB98" s="134">
        <v>1038836</v>
      </c>
      <c r="BC98" s="134">
        <v>1038830</v>
      </c>
      <c r="BD98" s="134">
        <v>1038734</v>
      </c>
      <c r="BE98" s="134">
        <v>1006942</v>
      </c>
      <c r="BF98" s="134">
        <v>1068707</v>
      </c>
      <c r="BG98" s="134">
        <v>1071015</v>
      </c>
      <c r="BH98" s="134">
        <v>1071016</v>
      </c>
      <c r="BI98" s="134">
        <v>1071260</v>
      </c>
      <c r="BJ98" s="134">
        <v>1071259</v>
      </c>
      <c r="BK98" s="134">
        <v>1068704</v>
      </c>
      <c r="BL98" s="134">
        <v>1125669</v>
      </c>
      <c r="BM98" s="134">
        <v>1038735</v>
      </c>
      <c r="BN98" s="76" t="s">
        <v>259</v>
      </c>
      <c r="BO98" s="76" t="s">
        <v>260</v>
      </c>
      <c r="BP98" s="76" t="s">
        <v>261</v>
      </c>
      <c r="BQ98" s="76" t="s">
        <v>262</v>
      </c>
      <c r="BR98" s="76" t="s">
        <v>263</v>
      </c>
      <c r="BS98" s="76" t="s">
        <v>264</v>
      </c>
      <c r="BT98" s="76" t="s">
        <v>265</v>
      </c>
      <c r="BU98" s="76" t="s">
        <v>266</v>
      </c>
      <c r="BV98" s="76" t="s">
        <v>267</v>
      </c>
      <c r="BW98" s="76" t="s">
        <v>268</v>
      </c>
      <c r="BX98" s="76" t="s">
        <v>269</v>
      </c>
      <c r="BY98" s="76" t="s">
        <v>270</v>
      </c>
      <c r="BZ98" s="76" t="s">
        <v>271</v>
      </c>
      <c r="CA98" s="76" t="s">
        <v>272</v>
      </c>
      <c r="CB98" s="76" t="s">
        <v>273</v>
      </c>
      <c r="CC98" s="76" t="s">
        <v>274</v>
      </c>
      <c r="CD98" s="76" t="s">
        <v>275</v>
      </c>
      <c r="CE98" s="76" t="s">
        <v>276</v>
      </c>
      <c r="CF98" s="76" t="s">
        <v>277</v>
      </c>
      <c r="CG98" s="76" t="s">
        <v>278</v>
      </c>
      <c r="CH98" s="76" t="s">
        <v>279</v>
      </c>
      <c r="CI98" s="76" t="s">
        <v>280</v>
      </c>
      <c r="CJ98" s="76">
        <v>1073092</v>
      </c>
      <c r="CK98" s="76">
        <v>1052054</v>
      </c>
      <c r="CL98" s="76">
        <v>1073093</v>
      </c>
      <c r="CM98" s="76">
        <v>1010224</v>
      </c>
      <c r="CN98" s="76">
        <v>1014689</v>
      </c>
      <c r="CO98" s="76">
        <v>1038154</v>
      </c>
      <c r="CP98" s="76">
        <v>1010225</v>
      </c>
      <c r="CQ98" s="76">
        <v>1038151</v>
      </c>
      <c r="CR98" s="76">
        <v>1052057</v>
      </c>
      <c r="CS98" s="76">
        <v>1050374</v>
      </c>
      <c r="CT98" s="76">
        <v>1118202</v>
      </c>
      <c r="CU98" s="76">
        <v>1122499</v>
      </c>
      <c r="CV98" s="76">
        <v>1126761</v>
      </c>
      <c r="CW98" s="76">
        <v>1038806</v>
      </c>
      <c r="CX98" s="102" t="s">
        <v>290</v>
      </c>
      <c r="CY98" s="102" t="s">
        <v>294</v>
      </c>
      <c r="CZ98" s="135">
        <v>1086028</v>
      </c>
    </row>
    <row r="99" spans="1:104" ht="12.75" hidden="1">
      <c r="A99" s="99"/>
      <c r="B99" s="132" t="s">
        <v>257</v>
      </c>
      <c r="C99" s="47"/>
      <c r="D99" s="47"/>
      <c r="E99" s="77" t="s">
        <v>258</v>
      </c>
      <c r="F99" s="77" t="s">
        <v>258</v>
      </c>
      <c r="G99" s="77" t="s">
        <v>258</v>
      </c>
      <c r="H99" s="77" t="s">
        <v>258</v>
      </c>
      <c r="I99" s="77" t="s">
        <v>258</v>
      </c>
      <c r="J99" s="77" t="s">
        <v>258</v>
      </c>
      <c r="K99" s="77" t="s">
        <v>258</v>
      </c>
      <c r="L99" s="77" t="s">
        <v>258</v>
      </c>
      <c r="M99" s="77" t="s">
        <v>258</v>
      </c>
      <c r="N99" s="77" t="s">
        <v>258</v>
      </c>
      <c r="O99" s="77" t="s">
        <v>258</v>
      </c>
      <c r="P99" s="77" t="s">
        <v>258</v>
      </c>
      <c r="Q99" s="77" t="s">
        <v>258</v>
      </c>
      <c r="R99" s="77" t="s">
        <v>258</v>
      </c>
      <c r="S99" s="77" t="s">
        <v>258</v>
      </c>
      <c r="T99" s="77" t="s">
        <v>258</v>
      </c>
      <c r="U99" s="77" t="s">
        <v>258</v>
      </c>
      <c r="V99" s="77" t="s">
        <v>258</v>
      </c>
      <c r="W99" s="77" t="s">
        <v>258</v>
      </c>
      <c r="X99" s="77" t="s">
        <v>258</v>
      </c>
      <c r="Y99" s="77" t="s">
        <v>258</v>
      </c>
      <c r="Z99" s="77" t="s">
        <v>258</v>
      </c>
      <c r="AA99" s="77" t="s">
        <v>258</v>
      </c>
      <c r="AB99" s="77" t="s">
        <v>258</v>
      </c>
      <c r="AC99" s="77" t="s">
        <v>258</v>
      </c>
      <c r="AD99" s="77" t="s">
        <v>258</v>
      </c>
      <c r="AE99" s="77" t="s">
        <v>258</v>
      </c>
      <c r="AF99" s="77" t="s">
        <v>258</v>
      </c>
      <c r="AG99" s="77" t="s">
        <v>258</v>
      </c>
      <c r="AH99" s="77" t="s">
        <v>258</v>
      </c>
      <c r="AI99" s="77" t="s">
        <v>258</v>
      </c>
      <c r="AJ99" s="77" t="s">
        <v>258</v>
      </c>
      <c r="AK99" s="77" t="s">
        <v>258</v>
      </c>
      <c r="AL99" s="77" t="s">
        <v>258</v>
      </c>
      <c r="AM99" s="77" t="s">
        <v>258</v>
      </c>
      <c r="AN99" s="77" t="s">
        <v>258</v>
      </c>
      <c r="AO99" s="77" t="s">
        <v>258</v>
      </c>
      <c r="AP99" s="77" t="s">
        <v>258</v>
      </c>
      <c r="AQ99" s="77" t="s">
        <v>258</v>
      </c>
      <c r="AR99" s="77" t="s">
        <v>258</v>
      </c>
      <c r="AS99" s="77" t="s">
        <v>258</v>
      </c>
      <c r="AT99" s="77" t="s">
        <v>258</v>
      </c>
      <c r="AU99" s="77" t="s">
        <v>258</v>
      </c>
      <c r="AV99" s="77" t="s">
        <v>258</v>
      </c>
      <c r="AW99" s="77" t="s">
        <v>258</v>
      </c>
      <c r="AX99" s="77" t="s">
        <v>258</v>
      </c>
      <c r="AY99" s="77" t="s">
        <v>258</v>
      </c>
      <c r="AZ99" s="77" t="s">
        <v>258</v>
      </c>
      <c r="BA99" s="77" t="s">
        <v>258</v>
      </c>
      <c r="BB99" s="77" t="s">
        <v>258</v>
      </c>
      <c r="BC99" s="77" t="s">
        <v>258</v>
      </c>
      <c r="BD99" s="77" t="s">
        <v>258</v>
      </c>
      <c r="BE99" s="77" t="s">
        <v>258</v>
      </c>
      <c r="BF99" s="77" t="s">
        <v>258</v>
      </c>
      <c r="BG99" s="77" t="s">
        <v>258</v>
      </c>
      <c r="BH99" s="77" t="s">
        <v>258</v>
      </c>
      <c r="BI99" s="77" t="s">
        <v>258</v>
      </c>
      <c r="BJ99" s="77" t="s">
        <v>258</v>
      </c>
      <c r="BK99" s="77" t="s">
        <v>258</v>
      </c>
      <c r="BL99" s="77" t="s">
        <v>258</v>
      </c>
      <c r="BM99" s="77" t="s">
        <v>258</v>
      </c>
      <c r="BN99" s="77" t="s">
        <v>258</v>
      </c>
      <c r="BO99" s="77" t="s">
        <v>258</v>
      </c>
      <c r="BP99" s="77" t="s">
        <v>258</v>
      </c>
      <c r="BQ99" s="77" t="s">
        <v>258</v>
      </c>
      <c r="BR99" s="77" t="s">
        <v>258</v>
      </c>
      <c r="BS99" s="77" t="s">
        <v>258</v>
      </c>
      <c r="BT99" s="77" t="s">
        <v>258</v>
      </c>
      <c r="BU99" s="77" t="s">
        <v>258</v>
      </c>
      <c r="BV99" s="77" t="s">
        <v>258</v>
      </c>
      <c r="BW99" s="77" t="s">
        <v>258</v>
      </c>
      <c r="BX99" s="77" t="s">
        <v>258</v>
      </c>
      <c r="BY99" s="77" t="s">
        <v>258</v>
      </c>
      <c r="BZ99" s="77" t="s">
        <v>258</v>
      </c>
      <c r="CA99" s="77" t="s">
        <v>258</v>
      </c>
      <c r="CB99" s="77" t="s">
        <v>258</v>
      </c>
      <c r="CC99" s="77" t="s">
        <v>258</v>
      </c>
      <c r="CD99" s="77" t="s">
        <v>258</v>
      </c>
      <c r="CE99" s="77" t="s">
        <v>258</v>
      </c>
      <c r="CF99" s="77" t="s">
        <v>258</v>
      </c>
      <c r="CG99" s="77" t="s">
        <v>258</v>
      </c>
      <c r="CH99" s="77" t="s">
        <v>258</v>
      </c>
      <c r="CI99" s="77" t="s">
        <v>258</v>
      </c>
      <c r="CJ99" s="77" t="s">
        <v>258</v>
      </c>
      <c r="CK99" s="77" t="s">
        <v>258</v>
      </c>
      <c r="CL99" s="77" t="s">
        <v>258</v>
      </c>
      <c r="CM99" s="77" t="s">
        <v>258</v>
      </c>
      <c r="CN99" s="77" t="s">
        <v>258</v>
      </c>
      <c r="CO99" s="77" t="s">
        <v>258</v>
      </c>
      <c r="CP99" s="77" t="s">
        <v>258</v>
      </c>
      <c r="CQ99" s="77" t="s">
        <v>258</v>
      </c>
      <c r="CR99" s="77" t="s">
        <v>258</v>
      </c>
      <c r="CS99" s="77" t="s">
        <v>258</v>
      </c>
      <c r="CT99" s="77" t="s">
        <v>258</v>
      </c>
      <c r="CU99" s="77" t="s">
        <v>258</v>
      </c>
      <c r="CV99" s="77" t="s">
        <v>258</v>
      </c>
      <c r="CW99" s="77" t="s">
        <v>258</v>
      </c>
      <c r="CX99" s="77" t="s">
        <v>258</v>
      </c>
      <c r="CY99" s="77" t="s">
        <v>258</v>
      </c>
      <c r="CZ99" s="77" t="s">
        <v>258</v>
      </c>
    </row>
    <row r="100" spans="3:4" ht="12.75">
      <c r="C100" s="85"/>
      <c r="D100" s="85"/>
    </row>
  </sheetData>
  <sheetProtection/>
  <mergeCells count="10">
    <mergeCell ref="A3:I3"/>
    <mergeCell ref="A4:I4"/>
    <mergeCell ref="CX7:CX8"/>
    <mergeCell ref="CY7:CY8"/>
    <mergeCell ref="CV7:CV8"/>
    <mergeCell ref="I7:I8"/>
    <mergeCell ref="K7:K8"/>
    <mergeCell ref="J7:J8"/>
    <mergeCell ref="O7:O8"/>
    <mergeCell ref="Q7:Q8"/>
  </mergeCells>
  <printOptions/>
  <pageMargins left="0.91" right="0.6" top="0.4" bottom="0.31496062992125984" header="0.1968503937007874" footer="0.1968503937007874"/>
  <pageSetup horizontalDpi="600" verticalDpi="600" orientation="landscape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</dc:creator>
  <cp:keywords/>
  <dc:description/>
  <cp:lastModifiedBy>CMS</cp:lastModifiedBy>
  <cp:lastPrinted>2023-01-18T02:09:08Z</cp:lastPrinted>
  <dcterms:created xsi:type="dcterms:W3CDTF">2017-12-18T04:16:05Z</dcterms:created>
  <dcterms:modified xsi:type="dcterms:W3CDTF">2023-01-27T06:41:54Z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2023-02-02T00:00:00Z</vt:lpwstr>
  </property>
  <property fmtid="{D5CDD505-2E9C-101B-9397-08002B2CF9AE}" pid="4" name="ContentTy">
    <vt:lpwstr>Hình ảnh</vt:lpwstr>
  </property>
  <property fmtid="{D5CDD505-2E9C-101B-9397-08002B2CF9AE}" pid="5" name="Ngày g">
    <vt:lpwstr>2023-02-02T11:09:00Z</vt:lpwstr>
  </property>
</Properties>
</file>